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TEAMD" sheetId="1" r:id="rId1"/>
    <sheet name="TEAMH" sheetId="2" r:id="rId2"/>
    <sheet name="Mixed" sheetId="3" r:id="rId3"/>
    <sheet name="EinzelD " sheetId="4" r:id="rId4"/>
    <sheet name="EinzelH" sheetId="5" r:id="rId5"/>
    <sheet name="EinzelDamenMixed" sheetId="6" r:id="rId6"/>
    <sheet name="EinzelHerrenMixed " sheetId="7" r:id="rId7"/>
    <sheet name="Tabelle1" sheetId="8" r:id="rId8"/>
  </sheets>
  <externalReferences>
    <externalReference r:id="rId11"/>
  </externalReferences>
  <definedNames>
    <definedName name="_xlnm._FilterDatabase" localSheetId="3" hidden="1">'EinzelD '!$B$5:$N$62</definedName>
    <definedName name="_xlnm._FilterDatabase" localSheetId="5" hidden="1">'EinzelDamenMixed'!$B$5:$N$58</definedName>
    <definedName name="_xlnm._FilterDatabase" localSheetId="4" hidden="1">'EinzelH'!$B$5:$N$172</definedName>
    <definedName name="_xlnm._FilterDatabase" localSheetId="6" hidden="1">'EinzelHerrenMixed '!$B$5:$N$196</definedName>
    <definedName name="_xlnm._FilterDatabase" localSheetId="2" hidden="1">'Mixed'!$B$5:$L$122</definedName>
    <definedName name="_xlnm._FilterDatabase" localSheetId="0" hidden="1">'TEAMD'!$A$5:$M$16</definedName>
    <definedName name="_xlnm._FilterDatabase" localSheetId="1" hidden="1">'TEAMH'!$B$5:$L$30</definedName>
    <definedName name="D_NDL" localSheetId="3">'TEAMD'!$D$18:$E$20</definedName>
    <definedName name="D_NDL" localSheetId="5">'Mixed'!$D$21:$E$23</definedName>
    <definedName name="D_NDL" localSheetId="4">#REF!</definedName>
    <definedName name="D_NDL" localSheetId="6">'EinzelHerrenMixed '!#REF!</definedName>
    <definedName name="D_NDL" localSheetId="2">'Mixed'!$D$21:$E$23</definedName>
    <definedName name="D_NDL" localSheetId="0">'TEAMD'!$D$18:$E$20</definedName>
    <definedName name="D_NDL" localSheetId="1">'TEAMH'!#REF!</definedName>
    <definedName name="D_NDL">#REF!</definedName>
    <definedName name="_xlnm.Print_Area" localSheetId="3">'EinzelD '!$A$1:$N$59</definedName>
    <definedName name="_xlnm.Print_Area" localSheetId="5">'EinzelDamenMixed'!$A$1:$N$55</definedName>
    <definedName name="_xlnm.Print_Area" localSheetId="4">'EinzelH'!$A$1:$N$167</definedName>
    <definedName name="_xlnm.Print_Area" localSheetId="6">'EinzelHerrenMixed '!$A$1:$N$54</definedName>
    <definedName name="_xlnm.Print_Area" localSheetId="2">'Mixed'!$A$1:$L$16</definedName>
    <definedName name="_xlnm.Print_Area" localSheetId="0">'TEAMD'!$A$1:$L$12</definedName>
    <definedName name="_xlnm.Print_Area" localSheetId="1">'TEAMH'!$A$1:$L$24</definedName>
    <definedName name="H_NDL" localSheetId="3">'EinzelD '!$C$21:$E$24</definedName>
    <definedName name="H_NDL" localSheetId="5">'EinzelDamenMixed'!$C$21:$E$24</definedName>
    <definedName name="H_NDL" localSheetId="4">'EinzelH'!$C$21:$E$24</definedName>
    <definedName name="H_NDL" localSheetId="6">'[1]Mixed'!$B$20:$E$121</definedName>
    <definedName name="H_NDL" localSheetId="2">'Mixed'!$B$21:$E$122</definedName>
    <definedName name="H_NDL" localSheetId="0">'TEAMD'!$B$18:$E$119</definedName>
    <definedName name="H_NDL" localSheetId="1">'TEAMH'!#REF!</definedName>
    <definedName name="H_NDL">#REF!</definedName>
    <definedName name="CRITERIA" localSheetId="0">'TEAMD'!$E$5</definedName>
    <definedName name="TagTab" localSheetId="3">'TEAMD'!$D$22:$E$27</definedName>
    <definedName name="TagTab" localSheetId="5">'Mixed'!$D$25:$E$30</definedName>
    <definedName name="TagTab" localSheetId="6">'[1]Mixed'!$D$24:$E$29</definedName>
    <definedName name="TagTab" localSheetId="2">'Mixed'!$D$25:$E$30</definedName>
    <definedName name="TagTab" localSheetId="0">'TEAMD'!$D$22:$E$27</definedName>
    <definedName name="TagTab">#REF!</definedName>
    <definedName name="TagTab2">'[1]TEAMD'!$D$20:$E$25</definedName>
  </definedNames>
  <calcPr fullCalcOnLoad="1"/>
</workbook>
</file>

<file path=xl/sharedStrings.xml><?xml version="1.0" encoding="utf-8"?>
<sst xmlns="http://schemas.openxmlformats.org/spreadsheetml/2006/main" count="2160" uniqueCount="375">
  <si>
    <t>Platz</t>
  </si>
  <si>
    <t>Name</t>
  </si>
  <si>
    <t>Sex</t>
  </si>
  <si>
    <t>Holz</t>
  </si>
  <si>
    <t>H</t>
  </si>
  <si>
    <t>D</t>
  </si>
  <si>
    <t>Nadel</t>
  </si>
  <si>
    <t>Max</t>
  </si>
  <si>
    <t xml:space="preserve">Ohne Daddy                    </t>
  </si>
  <si>
    <t xml:space="preserve">Bunte Acht                    </t>
  </si>
  <si>
    <t xml:space="preserve">Puddelkönige                  </t>
  </si>
  <si>
    <t xml:space="preserve">Ohne Namen                    </t>
  </si>
  <si>
    <t xml:space="preserve">Kaltenbach,Karola             </t>
  </si>
  <si>
    <t xml:space="preserve">Christoph,Marlies             </t>
  </si>
  <si>
    <t xml:space="preserve">Reichert,Ilona                </t>
  </si>
  <si>
    <t xml:space="preserve">Schmitz,Karla                 </t>
  </si>
  <si>
    <t xml:space="preserve">Lach,Hannelore                </t>
  </si>
  <si>
    <t xml:space="preserve">Müller,Käthe                  </t>
  </si>
  <si>
    <t xml:space="preserve">Greven,Käthe                  </t>
  </si>
  <si>
    <t xml:space="preserve">Merten,Christa                </t>
  </si>
  <si>
    <t xml:space="preserve">Ladwig,Hannelore              </t>
  </si>
  <si>
    <t xml:space="preserve">Meschke,Iris                  </t>
  </si>
  <si>
    <t xml:space="preserve">Claßen,Arnold                 </t>
  </si>
  <si>
    <t xml:space="preserve">Dürwisser Jonge               </t>
  </si>
  <si>
    <t xml:space="preserve">Ladwig,Wolfgang               </t>
  </si>
  <si>
    <t xml:space="preserve">Kaltenbach,Wolfgang           </t>
  </si>
  <si>
    <t xml:space="preserve">Schauff,Norbert               </t>
  </si>
  <si>
    <t xml:space="preserve">BBK                           </t>
  </si>
  <si>
    <t xml:space="preserve">Franzen,Martin                </t>
  </si>
  <si>
    <t xml:space="preserve">Christoph,Peter               </t>
  </si>
  <si>
    <t xml:space="preserve">Mause,Helmut                  </t>
  </si>
  <si>
    <t xml:space="preserve">Freitagsleber                 </t>
  </si>
  <si>
    <t xml:space="preserve">Klubert,Hans                  </t>
  </si>
  <si>
    <t xml:space="preserve">Breuer,Axel                   </t>
  </si>
  <si>
    <t xml:space="preserve">Vigna,Karl                    </t>
  </si>
  <si>
    <t xml:space="preserve">Stühlen,Egon                  </t>
  </si>
  <si>
    <t xml:space="preserve">Goerres,Willi                 </t>
  </si>
  <si>
    <t xml:space="preserve">Classen,Thomas                </t>
  </si>
  <si>
    <t xml:space="preserve">Seck em ömm                   </t>
  </si>
  <si>
    <t xml:space="preserve">Brock,Hubert                  </t>
  </si>
  <si>
    <t xml:space="preserve">Lach,Karl-Heinz               </t>
  </si>
  <si>
    <t xml:space="preserve">Hammes,Hans Willi             </t>
  </si>
  <si>
    <t xml:space="preserve">Greven,Hubert                 </t>
  </si>
  <si>
    <t xml:space="preserve">Onge Oss                      </t>
  </si>
  <si>
    <t xml:space="preserve">Greven,Arno                   </t>
  </si>
  <si>
    <t xml:space="preserve">Cloots,Leo                    </t>
  </si>
  <si>
    <t xml:space="preserve">Mertens,Mathias               </t>
  </si>
  <si>
    <t xml:space="preserve">Krieger,Hans-Jürgen           </t>
  </si>
  <si>
    <t xml:space="preserve">Kalz,Ulrich                   </t>
  </si>
  <si>
    <t xml:space="preserve">Hahn,Andreas                  </t>
  </si>
  <si>
    <t xml:space="preserve">Meerbach,Walter               </t>
  </si>
  <si>
    <t xml:space="preserve">Stopka,Peter                  </t>
  </si>
  <si>
    <t xml:space="preserve">Frantzen,Wilfried             </t>
  </si>
  <si>
    <t xml:space="preserve">Henseler,Helmut               </t>
  </si>
  <si>
    <t xml:space="preserve">Meschke,Heiner                </t>
  </si>
  <si>
    <t xml:space="preserve">Plum,Laurenz                  </t>
  </si>
  <si>
    <t xml:space="preserve">Cantoni,Siegfried             </t>
  </si>
  <si>
    <t xml:space="preserve">Bläser,Hubert                 </t>
  </si>
  <si>
    <t xml:space="preserve">Dickmeis,Günter               </t>
  </si>
  <si>
    <t xml:space="preserve">Florenkowski,Dieter           </t>
  </si>
  <si>
    <t xml:space="preserve">Jakobs,Willi                  </t>
  </si>
  <si>
    <t xml:space="preserve">Oellers,Hubert                </t>
  </si>
  <si>
    <t xml:space="preserve">                              </t>
  </si>
  <si>
    <t>Einzelwertung: Damen</t>
  </si>
  <si>
    <t>Einzelwertung: Herren</t>
  </si>
  <si>
    <t>Mannschaftswertung: Damen</t>
  </si>
  <si>
    <t>Mannschaftswertung: Herren</t>
  </si>
  <si>
    <t xml:space="preserve">Strauch,Arno                  </t>
  </si>
  <si>
    <t xml:space="preserve">Geurts,Gerd                   </t>
  </si>
  <si>
    <t xml:space="preserve">Die Sinnlosen                 </t>
  </si>
  <si>
    <t xml:space="preserve">Dahmen,Jürgen                 </t>
  </si>
  <si>
    <t xml:space="preserve">Prehler,Bernd                 </t>
  </si>
  <si>
    <t xml:space="preserve">Thelen,Martin                 </t>
  </si>
  <si>
    <t xml:space="preserve">Gut Schuß                     </t>
  </si>
  <si>
    <t xml:space="preserve">Stevens,Martin                </t>
  </si>
  <si>
    <t>Mannschaftswertung: Mixed</t>
  </si>
  <si>
    <t>Seck em ömm</t>
  </si>
  <si>
    <t>Gut Schuß</t>
  </si>
  <si>
    <t>Freitagsleber</t>
  </si>
  <si>
    <t>Puddelkönige</t>
  </si>
  <si>
    <t>Nackter Wahnsinn</t>
  </si>
  <si>
    <t>BBK A</t>
  </si>
  <si>
    <t>BBK B</t>
  </si>
  <si>
    <t>Ohne Namen</t>
  </si>
  <si>
    <t>Die Sinnlosen</t>
  </si>
  <si>
    <t>Onge Oss</t>
  </si>
  <si>
    <t>Bunte Acht</t>
  </si>
  <si>
    <t>Ohne Daddy</t>
  </si>
  <si>
    <t>Hilgers,Gerd</t>
  </si>
  <si>
    <t>Kc Nackter Wahnsinn</t>
  </si>
  <si>
    <t>Huppertz,Stefan</t>
  </si>
  <si>
    <t>Stasczak,Michael</t>
  </si>
  <si>
    <t>Lenzig,Pascal</t>
  </si>
  <si>
    <t>Sous,Marco</t>
  </si>
  <si>
    <t>Bartels,Ernst</t>
  </si>
  <si>
    <t>Greven,Brigitte</t>
  </si>
  <si>
    <t>Clermont,Heinz</t>
  </si>
  <si>
    <t>Clermont,Heinz-Adolf</t>
  </si>
  <si>
    <t>Diff.</t>
  </si>
  <si>
    <t>Bunte Acht A</t>
  </si>
  <si>
    <t>Bunte Acht B</t>
  </si>
  <si>
    <t>Hoffmann,Martin</t>
  </si>
  <si>
    <t>Renn,Andreas</t>
  </si>
  <si>
    <t xml:space="preserve">König,Fred                  </t>
  </si>
  <si>
    <t>Dreier,Gerd</t>
  </si>
  <si>
    <t xml:space="preserve"> </t>
  </si>
  <si>
    <t>Dürwisser Mädche</t>
  </si>
  <si>
    <t>Ecker,Lore</t>
  </si>
  <si>
    <t>Breuer,Inge</t>
  </si>
  <si>
    <t>Schaffrath,Renate</t>
  </si>
  <si>
    <t xml:space="preserve">Schmitz,Josè                </t>
  </si>
  <si>
    <t xml:space="preserve">Wollgarten,Manfred                 </t>
  </si>
  <si>
    <t>Schroiff, Hans-Jürgen</t>
  </si>
  <si>
    <t>Pletz,Peter</t>
  </si>
  <si>
    <t>Söfker,Achim</t>
  </si>
  <si>
    <t>Hecker,Inge</t>
  </si>
  <si>
    <t xml:space="preserve">Leifgen,Margret               </t>
  </si>
  <si>
    <t xml:space="preserve">Breuer,Matthias                </t>
  </si>
  <si>
    <t>Dolfen,Uwe</t>
  </si>
  <si>
    <t>Mertens,Peter</t>
  </si>
  <si>
    <t xml:space="preserve">Franzen,Marlies               </t>
  </si>
  <si>
    <t>Et kütt wie et kütt</t>
  </si>
  <si>
    <t>Apollinaris Brüder</t>
  </si>
  <si>
    <t>Kümmerlinge</t>
  </si>
  <si>
    <t xml:space="preserve">Dasimmerdabei </t>
  </si>
  <si>
    <t>Öppiköttis A</t>
  </si>
  <si>
    <t>Öppiköttis B</t>
  </si>
  <si>
    <t>Jansen,Willi</t>
  </si>
  <si>
    <t>Einzelkegler</t>
  </si>
  <si>
    <t>Lersch,Frank</t>
  </si>
  <si>
    <t>Deuter,Bernd</t>
  </si>
  <si>
    <t xml:space="preserve">Fernholz,Stephan          </t>
  </si>
  <si>
    <t>Broich,Albert von</t>
  </si>
  <si>
    <t>Schnorr,Stefan</t>
  </si>
  <si>
    <t>Amft,Steffen</t>
  </si>
  <si>
    <t>Schmitz,Christoph</t>
  </si>
  <si>
    <t>Freialdenhoven,Renè</t>
  </si>
  <si>
    <t>Braun,Simon</t>
  </si>
  <si>
    <t>Sonntag,Andreas</t>
  </si>
  <si>
    <t>Sokolowsky,Sascha</t>
  </si>
  <si>
    <t>Baumann,Sven</t>
  </si>
  <si>
    <t>Müller,Klaus</t>
  </si>
  <si>
    <t>Siegers,Arno</t>
  </si>
  <si>
    <t>Braun,Herbert</t>
  </si>
  <si>
    <t>Braun,Wilfried</t>
  </si>
  <si>
    <t>Schramm,H.-Willi</t>
  </si>
  <si>
    <t>Willms,Thomas</t>
  </si>
  <si>
    <t>Häßte net jesenn</t>
  </si>
  <si>
    <t>Breuer,Adrian</t>
  </si>
  <si>
    <t>Deutz,Daniel</t>
  </si>
  <si>
    <t>Limpens,Daniel</t>
  </si>
  <si>
    <t>Schnitzler,Norbert</t>
  </si>
  <si>
    <t>Schroiff,Bastian</t>
  </si>
  <si>
    <t>Schüller,Stephan</t>
  </si>
  <si>
    <t>Greven,Desirèe</t>
  </si>
  <si>
    <t>Maus,Virginia</t>
  </si>
  <si>
    <t>Wilkens,Petra</t>
  </si>
  <si>
    <t>Kreusel,Anita</t>
  </si>
  <si>
    <t>Einzelwertung: Damen Mixed</t>
  </si>
  <si>
    <t xml:space="preserve">Müller,Ute                    </t>
  </si>
  <si>
    <t>König,Brigitte</t>
  </si>
  <si>
    <t>Öppiköttis</t>
  </si>
  <si>
    <t>Okonski,Annemie</t>
  </si>
  <si>
    <t>Frantzen,Renate</t>
  </si>
  <si>
    <t>Classen,Sylvia</t>
  </si>
  <si>
    <t>Dasimmerdabei</t>
  </si>
  <si>
    <t>Jansen,Gisela</t>
  </si>
  <si>
    <t>Clermont,Gaby</t>
  </si>
  <si>
    <t>Hammes,Gaby</t>
  </si>
  <si>
    <t>Blaskowski,Simone</t>
  </si>
  <si>
    <t>Schoenen,Susanne</t>
  </si>
  <si>
    <t>Söfker,Trudi</t>
  </si>
  <si>
    <t>Reiche,Renate</t>
  </si>
  <si>
    <t>Körfer,Susanne</t>
  </si>
  <si>
    <t>Einzelwertung: Herren Mixed</t>
  </si>
  <si>
    <t>Frantzen,Wilfried</t>
  </si>
  <si>
    <t xml:space="preserve">Schmitz,Josè                 </t>
  </si>
  <si>
    <t>Mause,Helmut</t>
  </si>
  <si>
    <t>Classen, Thomas</t>
  </si>
  <si>
    <t>König,Fred</t>
  </si>
  <si>
    <t>Greven,Christopher</t>
  </si>
  <si>
    <t>Clermont,Guido</t>
  </si>
  <si>
    <t>Wollgarten,Manfred</t>
  </si>
  <si>
    <t>Körfer,Erwin</t>
  </si>
  <si>
    <t>Reiche,Günter</t>
  </si>
  <si>
    <t>Strauch,Arno</t>
  </si>
  <si>
    <t>Altes Rathaus 1</t>
  </si>
  <si>
    <t>Altes Rathaus 2</t>
  </si>
  <si>
    <t>Lersch</t>
  </si>
  <si>
    <t>Badergoll,Marion</t>
  </si>
  <si>
    <t>Gassert,Volker</t>
  </si>
  <si>
    <t>Greven,Lukas</t>
  </si>
  <si>
    <t>Heep,Renate</t>
  </si>
  <si>
    <t>Kappes,Hans</t>
  </si>
  <si>
    <t>Greven,Arno</t>
  </si>
  <si>
    <t>Plum,Mario</t>
  </si>
  <si>
    <t>Gielkens,Paul</t>
  </si>
  <si>
    <t>Werth,Denis</t>
  </si>
  <si>
    <t>Okonski,Adrian</t>
  </si>
  <si>
    <t>Hansen,Franz-Josef</t>
  </si>
  <si>
    <t>Schnitt</t>
  </si>
  <si>
    <t>Einer geht noch</t>
  </si>
  <si>
    <t xml:space="preserve">Dürwisser Jonge </t>
  </si>
  <si>
    <t>Jendrzejko,Uwe</t>
  </si>
  <si>
    <t>Henk,Daniel</t>
  </si>
  <si>
    <t>Maus,Angelika</t>
  </si>
  <si>
    <t>Leifgen,Margret</t>
  </si>
  <si>
    <t>Gauglitz,Waltraud</t>
  </si>
  <si>
    <t>Sous,Albert</t>
  </si>
  <si>
    <t>Maus,Stefan</t>
  </si>
  <si>
    <t>Kammers,Rudi</t>
  </si>
  <si>
    <t>Kaun,Rebecca</t>
  </si>
  <si>
    <t>Greven,Björn</t>
  </si>
  <si>
    <t>Sevenich,Andreas</t>
  </si>
  <si>
    <t>Reichert,Ilona</t>
  </si>
  <si>
    <t>Tropartz,Daniele</t>
  </si>
  <si>
    <t xml:space="preserve">Dohmen,Leni                 </t>
  </si>
  <si>
    <t>Sewelies,Matthias</t>
  </si>
  <si>
    <t>Breuer, Michael</t>
  </si>
  <si>
    <t>Greven, Alina</t>
  </si>
  <si>
    <t>Bisdorf,Ute</t>
  </si>
  <si>
    <t xml:space="preserve">Puddelkönige </t>
  </si>
  <si>
    <t>Greven,Frank</t>
  </si>
  <si>
    <t>Meuer,Friedel</t>
  </si>
  <si>
    <t>Kaun,Dominik</t>
  </si>
  <si>
    <t>Kaun,Wolfgang</t>
  </si>
  <si>
    <t>Kaun,Monika</t>
  </si>
  <si>
    <t>Maus,Brigitte</t>
  </si>
  <si>
    <t>Henriss,Jörg</t>
  </si>
  <si>
    <t>Greven,Steffi</t>
  </si>
  <si>
    <t xml:space="preserve">Reiche,Günter                </t>
  </si>
  <si>
    <t>Körfer,Conny</t>
  </si>
  <si>
    <t xml:space="preserve">Millbrett,Günter             </t>
  </si>
  <si>
    <t>Biegemann,Andy</t>
  </si>
  <si>
    <t>Heckner,Karl-Heinz</t>
  </si>
  <si>
    <t>Hansen,Betty</t>
  </si>
  <si>
    <t>Hommelsheim,Eddie</t>
  </si>
  <si>
    <t>Körfer,Michi</t>
  </si>
  <si>
    <t>Reisgen,Stephan</t>
  </si>
  <si>
    <t>Stasch,Marius</t>
  </si>
  <si>
    <t>Gand,Simon</t>
  </si>
  <si>
    <t>Kejel Flejel</t>
  </si>
  <si>
    <t>Löbbel,Mathias</t>
  </si>
  <si>
    <t>Kopacki,Gregor</t>
  </si>
  <si>
    <t>Dünninghaus,Norman</t>
  </si>
  <si>
    <t>Wings,Andreas</t>
  </si>
  <si>
    <t>Schumacher,David</t>
  </si>
  <si>
    <t>Leuchter,Sebastian</t>
  </si>
  <si>
    <t>Franzen,Joel</t>
  </si>
  <si>
    <t>Huppertz,Michael</t>
  </si>
  <si>
    <t>Stüker,Alexander</t>
  </si>
  <si>
    <t>Ludwig,Mario</t>
  </si>
  <si>
    <t>Dünninghaus,Rene</t>
  </si>
  <si>
    <t>Breuer,Michael</t>
  </si>
  <si>
    <t>Greven,Käthe</t>
  </si>
  <si>
    <t>Schulz,Marcel</t>
  </si>
  <si>
    <t>Münchhalfen,Patrick</t>
  </si>
  <si>
    <t>Minkischak,Gertrude</t>
  </si>
  <si>
    <t>Plum,Christiane</t>
  </si>
  <si>
    <t>In Rot  Qualifiziert für den</t>
  </si>
  <si>
    <t>Städtevergleichskampf 2011</t>
  </si>
  <si>
    <t>Alte Freunde</t>
  </si>
  <si>
    <t>Halb&amp;Halb</t>
  </si>
  <si>
    <t>Schulz,Agatha</t>
  </si>
  <si>
    <t>Cebulla,Maggie</t>
  </si>
  <si>
    <t>Schlinkmann,Jelena</t>
  </si>
  <si>
    <t>Steinberger,Sabrina</t>
  </si>
  <si>
    <t>Greven,Rolf</t>
  </si>
  <si>
    <t>Lanzen,Thomas</t>
  </si>
  <si>
    <t>Müller,Ute</t>
  </si>
  <si>
    <t>Schophoven,Romina</t>
  </si>
  <si>
    <t>Mäuser,Isabella</t>
  </si>
  <si>
    <t>Greven,Alina</t>
  </si>
  <si>
    <t>Wilden,Hubert</t>
  </si>
  <si>
    <t>Schumacher,Helmut</t>
  </si>
  <si>
    <t>Gusek,Sven</t>
  </si>
  <si>
    <t>Groß,Wolfgang</t>
  </si>
  <si>
    <t>Fröhling,Dieter</t>
  </si>
  <si>
    <t>Schulthes,Frank</t>
  </si>
  <si>
    <t>Spelthahn,Heinz</t>
  </si>
  <si>
    <t>Müller,Alfred</t>
  </si>
  <si>
    <t>Dupont,Annemarie</t>
  </si>
  <si>
    <t>Hammes,Hans-Willi</t>
  </si>
  <si>
    <t>Wilkens,Hermann-Josef</t>
  </si>
  <si>
    <t>Kloth, Anne</t>
  </si>
  <si>
    <t>Dupont,Anne</t>
  </si>
  <si>
    <t>Pfennigs,Daniel</t>
  </si>
  <si>
    <t>Winden,Marc</t>
  </si>
  <si>
    <t>Hennig,Remy</t>
  </si>
  <si>
    <t>Kotzur,Kamila</t>
  </si>
  <si>
    <t>Gatzen,Philipp</t>
  </si>
  <si>
    <t xml:space="preserve">Deising,Siggi                </t>
  </si>
  <si>
    <t>Kehr,Manfred</t>
  </si>
  <si>
    <t>Bings,Hans-Peter</t>
  </si>
  <si>
    <t>Jordans,Klaus</t>
  </si>
  <si>
    <t>Sokolowsky,Horst</t>
  </si>
  <si>
    <t>Kammers,Gisela</t>
  </si>
  <si>
    <t>Prehler,Birgit</t>
  </si>
  <si>
    <t>Sprungmann,Herbert</t>
  </si>
  <si>
    <t>Greven,Rainer</t>
  </si>
  <si>
    <t>Nelließen,Marc</t>
  </si>
  <si>
    <t>Nelließen,Sabrina</t>
  </si>
  <si>
    <t>von Meer,Gundi</t>
  </si>
  <si>
    <t>Einzelkeglerin</t>
  </si>
  <si>
    <t>Schulz,Agata</t>
  </si>
  <si>
    <t>Bronze</t>
  </si>
  <si>
    <t>Silber</t>
  </si>
  <si>
    <t>Gold</t>
  </si>
  <si>
    <t>Verein</t>
  </si>
  <si>
    <t>Damen</t>
  </si>
  <si>
    <t>In Rot: Qualifiziert für den</t>
  </si>
  <si>
    <t>Herren / Damen Mixed</t>
  </si>
  <si>
    <t>Herren Mixed</t>
  </si>
  <si>
    <t>Nellessen,Sabrina</t>
  </si>
  <si>
    <t>Franzen,Martin</t>
  </si>
  <si>
    <t>40. Kegelstadtmeisterschaft</t>
  </si>
  <si>
    <t>1. Durchgang: 29./30.Oktober 2011</t>
  </si>
  <si>
    <t>2. Durchgang: 12./13.November 2011</t>
  </si>
  <si>
    <t>3. Durchgang: 26./27.November 2011</t>
  </si>
  <si>
    <t>4. Durchgang: 10./11.Dezember 2011</t>
  </si>
  <si>
    <t>5. Durchgang: 07./08.Januar 2012</t>
  </si>
  <si>
    <t>6. Durchgang: 21./22.Januar 2012</t>
  </si>
  <si>
    <t xml:space="preserve">1. Durchgang: 29./30.Oktober 2011 </t>
  </si>
  <si>
    <t>Alt-Lohn</t>
  </si>
  <si>
    <t>Autermann 1</t>
  </si>
  <si>
    <t>Autermann 2</t>
  </si>
  <si>
    <t>Alt - Lohn</t>
  </si>
  <si>
    <t xml:space="preserve">    Altes Rathaus 1</t>
  </si>
  <si>
    <t xml:space="preserve">    Alt - Lohn</t>
  </si>
  <si>
    <t xml:space="preserve">    Autermann 1</t>
  </si>
  <si>
    <t xml:space="preserve">    Altes Rathaus 2</t>
  </si>
  <si>
    <t xml:space="preserve">    Lersch</t>
  </si>
  <si>
    <t xml:space="preserve">    Autermann 2</t>
  </si>
  <si>
    <t xml:space="preserve">    Max</t>
  </si>
  <si>
    <t>Hammes,Gabi</t>
  </si>
  <si>
    <t>Klingenberg,Heidi</t>
  </si>
  <si>
    <t xml:space="preserve">Mertens,Matthias               </t>
  </si>
  <si>
    <t xml:space="preserve">Fröhling,Dieter          </t>
  </si>
  <si>
    <t>Mertens,Matthias</t>
  </si>
  <si>
    <t>Breuer,Axel</t>
  </si>
  <si>
    <t>Goerres,Willi</t>
  </si>
  <si>
    <t>Thelen,Martin</t>
  </si>
  <si>
    <t>Schroiff,Hans-Jürgen</t>
  </si>
  <si>
    <t>Städtevergleichskampf 2012</t>
  </si>
  <si>
    <t>Janas,Gregor</t>
  </si>
  <si>
    <t>Lynen,Marcel</t>
  </si>
  <si>
    <t>Thörner,Bernd</t>
  </si>
  <si>
    <t>Raab,Kay</t>
  </si>
  <si>
    <t>Stasczak,Adrian</t>
  </si>
  <si>
    <t>Hassel,Andrea</t>
  </si>
  <si>
    <t>Ohne Namen B</t>
  </si>
  <si>
    <t xml:space="preserve">Et kütt wie et kütt </t>
  </si>
  <si>
    <t xml:space="preserve">Ohne Namen A </t>
  </si>
  <si>
    <t>Vossen,Katja</t>
  </si>
  <si>
    <t>Schophoven,Willi</t>
  </si>
  <si>
    <t>Mäuser,Jörg</t>
  </si>
  <si>
    <t>Müller,Gerdi</t>
  </si>
  <si>
    <t>Gucek,Sven</t>
  </si>
  <si>
    <t xml:space="preserve">Häßte net jesenn  </t>
  </si>
  <si>
    <t>Dick&amp;Durstig</t>
  </si>
  <si>
    <t>Hennig,Remi</t>
  </si>
  <si>
    <t>,Andre</t>
  </si>
  <si>
    <t>Klubert,Hans</t>
  </si>
  <si>
    <t>Amann,Marc</t>
  </si>
  <si>
    <t>Heinen,Daniel</t>
  </si>
  <si>
    <t>Beckers,Stefan</t>
  </si>
  <si>
    <t>Houben,Mark</t>
  </si>
  <si>
    <t>Wolff,Stephen</t>
  </si>
  <si>
    <t>Fahrenkamp,Dirk</t>
  </si>
  <si>
    <t>Wolff,Rene</t>
  </si>
  <si>
    <t>Schlösser,Jan</t>
  </si>
  <si>
    <t>Kolontay,Cirstin von</t>
  </si>
  <si>
    <t>Engels,Arno</t>
  </si>
  <si>
    <t>x</t>
  </si>
  <si>
    <t>X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</si>
</sst>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,"/>
    <numFmt numFmtId="173" formatCode="##0,"/>
    <numFmt numFmtId="174" formatCode="0.0"/>
    <numFmt numFmtId="175" formatCode="0\ &quot;Holz insgesamt&quot;"/>
    <numFmt numFmtId="176" formatCode="0&quot;.&quot;"/>
    <numFmt numFmtId="177" formatCode="0\ &quot;Holz insgesamt in allen Wettbewerben&quot;"/>
    <numFmt numFmtId="178" formatCode="0\ &quot;Kegler sind angemeldet&quot;"/>
  </numFmts>
  <fonts count="12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name val="Verdana"/>
      <family val="2"/>
    </font>
    <font>
      <b/>
      <i/>
      <sz val="2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b/>
      <sz val="10"/>
      <color indexed="9"/>
      <name val="Arial"/>
      <family val="0"/>
    </font>
    <font>
      <b/>
      <i/>
      <u val="single"/>
      <sz val="10"/>
      <color indexed="10"/>
      <name val="Verdana"/>
      <family val="2"/>
    </font>
    <font>
      <b/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176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 horizontal="center" textRotation="90"/>
    </xf>
    <xf numFmtId="0" fontId="7" fillId="0" borderId="0" xfId="0" applyFont="1" applyFill="1" applyBorder="1" applyAlignment="1">
      <alignment horizont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 textRotation="90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5" fontId="4" fillId="0" borderId="0" xfId="0" applyNumberFormat="1" applyFont="1" applyAlignment="1">
      <alignment horizontal="left"/>
    </xf>
    <xf numFmtId="177" fontId="4" fillId="0" borderId="0" xfId="0" applyNumberFormat="1" applyFont="1" applyAlignment="1">
      <alignment horizontal="left"/>
    </xf>
    <xf numFmtId="0" fontId="0" fillId="0" borderId="0" xfId="0" applyAlignment="1">
      <alignment/>
    </xf>
    <xf numFmtId="178" fontId="4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Ich\LOKALE~1\Temp\ergebnisse06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 "/>
      <sheetName val="EinzelH"/>
      <sheetName val="EinzelDamenMixed"/>
      <sheetName val="EinzelHerrenMixed "/>
      <sheetName val="Tabelle1"/>
    </sheetNames>
    <sheetDataSet>
      <sheetData sheetId="0">
        <row r="20">
          <cell r="D20">
            <v>1</v>
          </cell>
          <cell r="E20" t="str">
            <v>1. Durchgang: 04./05.November 2006 </v>
          </cell>
        </row>
        <row r="21">
          <cell r="D21">
            <v>2</v>
          </cell>
          <cell r="E21" t="str">
            <v>2. Durchgang: 18./19.November 2006</v>
          </cell>
        </row>
        <row r="22">
          <cell r="D22">
            <v>3</v>
          </cell>
          <cell r="E22" t="str">
            <v>3. Durchgang: 02./03.Dezember 2006</v>
          </cell>
        </row>
        <row r="23">
          <cell r="D23">
            <v>4</v>
          </cell>
          <cell r="E23" t="str">
            <v>4. Durchgang: 06./07.Januar 2007</v>
          </cell>
        </row>
        <row r="24">
          <cell r="D24">
            <v>5</v>
          </cell>
          <cell r="E24" t="str">
            <v>5. Durchgang: 20./21.Januar 2007</v>
          </cell>
        </row>
        <row r="25">
          <cell r="D25">
            <v>6</v>
          </cell>
          <cell r="E25" t="str">
            <v>6. Durchgang: 03./04.Februar 2007</v>
          </cell>
        </row>
      </sheetData>
      <sheetData sheetId="2">
        <row r="20">
          <cell r="B20">
            <v>90</v>
          </cell>
          <cell r="C20">
            <v>0</v>
          </cell>
          <cell r="D20">
            <v>75</v>
          </cell>
          <cell r="E20" t="str">
            <v>bronze</v>
          </cell>
        </row>
        <row r="21">
          <cell r="B21">
            <v>95</v>
          </cell>
          <cell r="D21">
            <v>80</v>
          </cell>
          <cell r="E21" t="str">
            <v>silber</v>
          </cell>
        </row>
        <row r="22">
          <cell r="B22">
            <v>100</v>
          </cell>
          <cell r="D22">
            <v>85</v>
          </cell>
          <cell r="E22" t="str">
            <v>gold</v>
          </cell>
        </row>
        <row r="24">
          <cell r="D24">
            <v>1</v>
          </cell>
          <cell r="E24" t="str">
            <v>1. Durchgang: 01./02.November 2008 </v>
          </cell>
        </row>
        <row r="25">
          <cell r="D25">
            <v>2</v>
          </cell>
          <cell r="E25" t="str">
            <v>2. Durchgang: 22./23.November 2008</v>
          </cell>
        </row>
        <row r="26">
          <cell r="D26">
            <v>3</v>
          </cell>
          <cell r="E26" t="str">
            <v>3. Durchgang: 06./07.Dezember 2008</v>
          </cell>
        </row>
        <row r="27">
          <cell r="D27">
            <v>4</v>
          </cell>
          <cell r="E27" t="str">
            <v>4. Durchgang: 10./11.Januar 2009</v>
          </cell>
        </row>
        <row r="28">
          <cell r="D28">
            <v>5</v>
          </cell>
          <cell r="E28" t="str">
            <v>5. Durchgang: 24./25.Januar 2009</v>
          </cell>
        </row>
        <row r="29">
          <cell r="D29">
            <v>6</v>
          </cell>
          <cell r="E29" t="str">
            <v>6. Durchgang: 07./08.Februar 2009</v>
          </cell>
        </row>
        <row r="31">
          <cell r="B31">
            <v>20112</v>
          </cell>
          <cell r="D31" t="str">
            <v>Holz</v>
          </cell>
        </row>
        <row r="119">
          <cell r="C119">
            <v>75</v>
          </cell>
        </row>
        <row r="120">
          <cell r="C120">
            <v>80</v>
          </cell>
        </row>
        <row r="121">
          <cell r="C121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workbookViewId="0" topLeftCell="A1">
      <pane ySplit="5" topLeftCell="BM6" activePane="bottomLeft" state="frozen"/>
      <selection pane="topLeft" activeCell="A1" sqref="A1"/>
      <selection pane="bottomLeft" activeCell="O9" sqref="O9"/>
    </sheetView>
  </sheetViews>
  <sheetFormatPr defaultColWidth="11.421875" defaultRowHeight="12.75"/>
  <cols>
    <col min="1" max="1" width="4.8515625" style="3" customWidth="1"/>
    <col min="2" max="2" width="6.140625" style="22" customWidth="1"/>
    <col min="3" max="3" width="3.57421875" style="4" hidden="1" customWidth="1"/>
    <col min="4" max="4" width="5.7109375" style="23" customWidth="1"/>
    <col min="5" max="5" width="20.00390625" style="3" customWidth="1"/>
    <col min="6" max="6" width="20.7109375" style="3" hidden="1" customWidth="1"/>
    <col min="7" max="13" width="8.140625" style="3" bestFit="1" customWidth="1"/>
    <col min="14" max="14" width="7.7109375" style="4" customWidth="1"/>
    <col min="15" max="15" width="9.00390625" style="3" customWidth="1"/>
    <col min="16" max="16384" width="11.421875" style="3" customWidth="1"/>
  </cols>
  <sheetData>
    <row r="1" spans="2:14" ht="30" customHeight="1">
      <c r="B1" s="50" t="s">
        <v>315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"/>
      <c r="N1" s="5"/>
    </row>
    <row r="2" spans="2:13" ht="12" customHeight="1">
      <c r="B2" s="51" t="s">
        <v>65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4"/>
    </row>
    <row r="3" spans="2:13" ht="12" customHeight="1">
      <c r="B3" s="51" t="str">
        <f>VLOOKUP(COUNT(G6:L6),TagTab,2,FALSE)</f>
        <v>6. Durchgang: 21./22.Januar 2012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4"/>
    </row>
    <row r="4" spans="2:13" ht="12" customHeight="1">
      <c r="B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93" thickBot="1">
      <c r="A5" s="6" t="s">
        <v>0</v>
      </c>
      <c r="B5" s="6" t="s">
        <v>3</v>
      </c>
      <c r="C5" s="6" t="s">
        <v>2</v>
      </c>
      <c r="D5" s="6" t="s">
        <v>98</v>
      </c>
      <c r="E5" s="7" t="s">
        <v>308</v>
      </c>
      <c r="F5" s="7"/>
      <c r="G5" s="8" t="s">
        <v>186</v>
      </c>
      <c r="H5" s="8" t="s">
        <v>323</v>
      </c>
      <c r="I5" s="8" t="s">
        <v>324</v>
      </c>
      <c r="J5" s="8" t="s">
        <v>187</v>
      </c>
      <c r="K5" s="8" t="s">
        <v>188</v>
      </c>
      <c r="L5" s="8" t="s">
        <v>325</v>
      </c>
      <c r="M5" s="9" t="s">
        <v>200</v>
      </c>
    </row>
    <row r="6" spans="1:15" ht="12.75">
      <c r="A6" s="10">
        <f aca="true" t="shared" si="0" ref="A6:A12">RANK(B6,$B$6:$B$12,0)</f>
        <v>1</v>
      </c>
      <c r="B6" s="11">
        <f>SUM(G6:L6)</f>
        <v>1699</v>
      </c>
      <c r="C6" s="12" t="s">
        <v>5</v>
      </c>
      <c r="D6" s="11">
        <f>$B$6-B6</f>
        <v>0</v>
      </c>
      <c r="E6" s="13" t="s">
        <v>86</v>
      </c>
      <c r="F6" s="3" t="s">
        <v>62</v>
      </c>
      <c r="G6" s="48">
        <v>299</v>
      </c>
      <c r="H6" s="11">
        <v>273</v>
      </c>
      <c r="I6" s="11">
        <v>291</v>
      </c>
      <c r="J6" s="48">
        <v>301</v>
      </c>
      <c r="K6" s="11">
        <v>269</v>
      </c>
      <c r="L6" s="11">
        <v>266</v>
      </c>
      <c r="M6" s="31">
        <f aca="true" t="shared" si="1" ref="M6:M12">AVERAGE(G6:L6)</f>
        <v>283.1666666666667</v>
      </c>
      <c r="N6" s="11"/>
      <c r="O6" s="15"/>
    </row>
    <row r="7" spans="1:15" ht="12.75">
      <c r="A7" s="10">
        <f t="shared" si="0"/>
        <v>2</v>
      </c>
      <c r="B7" s="11">
        <f>SUM(G7:L7)</f>
        <v>1666</v>
      </c>
      <c r="C7" s="12" t="s">
        <v>5</v>
      </c>
      <c r="D7" s="11">
        <f>$B$6-B7</f>
        <v>33</v>
      </c>
      <c r="E7" s="13" t="s">
        <v>87</v>
      </c>
      <c r="F7" s="3" t="s">
        <v>62</v>
      </c>
      <c r="G7" s="11">
        <v>276</v>
      </c>
      <c r="H7" s="48">
        <v>275</v>
      </c>
      <c r="I7" s="11">
        <v>284</v>
      </c>
      <c r="J7" s="11">
        <v>295</v>
      </c>
      <c r="K7" s="11">
        <v>275</v>
      </c>
      <c r="L7" s="11">
        <v>261</v>
      </c>
      <c r="M7" s="31">
        <f t="shared" si="1"/>
        <v>277.6666666666667</v>
      </c>
      <c r="N7" s="11"/>
      <c r="O7" s="15"/>
    </row>
    <row r="8" spans="1:15" ht="12.75">
      <c r="A8" s="10">
        <f t="shared" si="0"/>
        <v>3</v>
      </c>
      <c r="B8" s="11">
        <f>SUM(G8:L8)</f>
        <v>1657</v>
      </c>
      <c r="C8" s="12" t="s">
        <v>5</v>
      </c>
      <c r="D8" s="11">
        <f>$B$6-B8</f>
        <v>42</v>
      </c>
      <c r="E8" s="13" t="s">
        <v>106</v>
      </c>
      <c r="F8" s="3" t="s">
        <v>62</v>
      </c>
      <c r="G8" s="11">
        <v>287</v>
      </c>
      <c r="H8" s="11">
        <v>247</v>
      </c>
      <c r="I8" s="11">
        <v>273</v>
      </c>
      <c r="J8" s="11">
        <v>276</v>
      </c>
      <c r="K8" s="48">
        <v>283</v>
      </c>
      <c r="L8" s="48">
        <v>291</v>
      </c>
      <c r="M8" s="31">
        <f t="shared" si="1"/>
        <v>276.1666666666667</v>
      </c>
      <c r="N8" s="11"/>
      <c r="O8" s="15"/>
    </row>
    <row r="9" spans="1:15" ht="12.75">
      <c r="A9" s="10">
        <f t="shared" si="0"/>
        <v>4</v>
      </c>
      <c r="B9" s="11">
        <f>SUM(G9:L9)</f>
        <v>1599</v>
      </c>
      <c r="C9" s="12" t="s">
        <v>5</v>
      </c>
      <c r="D9" s="11">
        <f>$B$6-B9</f>
        <v>100</v>
      </c>
      <c r="E9" s="13" t="s">
        <v>201</v>
      </c>
      <c r="F9" s="3" t="s">
        <v>62</v>
      </c>
      <c r="G9" s="11">
        <v>248</v>
      </c>
      <c r="H9" s="11">
        <v>271</v>
      </c>
      <c r="I9" s="48">
        <v>298</v>
      </c>
      <c r="J9" s="11">
        <v>276</v>
      </c>
      <c r="K9" s="11">
        <v>255</v>
      </c>
      <c r="L9" s="11">
        <v>251</v>
      </c>
      <c r="M9" s="31">
        <f t="shared" si="1"/>
        <v>266.5</v>
      </c>
      <c r="N9" s="11"/>
      <c r="O9" s="15"/>
    </row>
    <row r="10" spans="1:15" ht="12.75">
      <c r="A10" s="10">
        <f t="shared" si="0"/>
        <v>5</v>
      </c>
      <c r="B10" s="11">
        <f>SUM(G10:L10)</f>
        <v>1580</v>
      </c>
      <c r="C10" s="12" t="s">
        <v>5</v>
      </c>
      <c r="D10" s="11">
        <f>$B$6-B10</f>
        <v>119</v>
      </c>
      <c r="E10" s="13" t="s">
        <v>161</v>
      </c>
      <c r="F10" s="3" t="s">
        <v>62</v>
      </c>
      <c r="G10" s="11">
        <v>278</v>
      </c>
      <c r="H10" s="11">
        <v>255</v>
      </c>
      <c r="I10" s="11">
        <v>276</v>
      </c>
      <c r="J10" s="11">
        <v>259</v>
      </c>
      <c r="K10" s="11">
        <v>245</v>
      </c>
      <c r="L10" s="11">
        <v>267</v>
      </c>
      <c r="M10" s="31">
        <f t="shared" si="1"/>
        <v>263.3333333333333</v>
      </c>
      <c r="N10" s="11"/>
      <c r="O10" s="15"/>
    </row>
    <row r="11" spans="1:15" ht="12.75">
      <c r="A11" s="10">
        <f t="shared" si="0"/>
        <v>6</v>
      </c>
      <c r="B11" s="11">
        <f>SUM(G11:L11)</f>
        <v>1484</v>
      </c>
      <c r="C11" s="12" t="s">
        <v>5</v>
      </c>
      <c r="D11" s="11">
        <f>$B$6-B11</f>
        <v>215</v>
      </c>
      <c r="E11" s="13" t="s">
        <v>83</v>
      </c>
      <c r="F11" s="3" t="s">
        <v>62</v>
      </c>
      <c r="G11" s="11">
        <v>219</v>
      </c>
      <c r="H11" s="11">
        <v>271</v>
      </c>
      <c r="I11" s="11">
        <v>247</v>
      </c>
      <c r="J11" s="11">
        <v>231</v>
      </c>
      <c r="K11" s="11">
        <v>247</v>
      </c>
      <c r="L11" s="11">
        <v>269</v>
      </c>
      <c r="M11" s="31">
        <f t="shared" si="1"/>
        <v>247.33333333333334</v>
      </c>
      <c r="N11" s="11"/>
      <c r="O11" s="15"/>
    </row>
    <row r="12" spans="1:15" ht="12.75">
      <c r="A12" s="10">
        <f t="shared" si="0"/>
        <v>7</v>
      </c>
      <c r="B12" s="11">
        <f>SUM(G12:L12)</f>
        <v>1435</v>
      </c>
      <c r="C12" s="12" t="s">
        <v>5</v>
      </c>
      <c r="D12" s="11">
        <f>$B$6-B12</f>
        <v>264</v>
      </c>
      <c r="E12" s="13" t="s">
        <v>121</v>
      </c>
      <c r="F12" s="3" t="s">
        <v>62</v>
      </c>
      <c r="G12" s="11">
        <v>233</v>
      </c>
      <c r="H12" s="11">
        <v>237</v>
      </c>
      <c r="I12" s="11">
        <v>258</v>
      </c>
      <c r="J12" s="11">
        <v>251</v>
      </c>
      <c r="K12" s="11">
        <v>210</v>
      </c>
      <c r="L12" s="11">
        <v>246</v>
      </c>
      <c r="M12" s="31">
        <f t="shared" si="1"/>
        <v>239.16666666666666</v>
      </c>
      <c r="N12" s="11"/>
      <c r="O12" s="15"/>
    </row>
    <row r="13" spans="2:15" ht="12.75">
      <c r="B13" s="3"/>
      <c r="D13" s="3"/>
      <c r="F13" s="3" t="s">
        <v>62</v>
      </c>
      <c r="G13" s="11">
        <f aca="true" t="shared" si="2" ref="G13:L13">SUM(G6:G12)</f>
        <v>1840</v>
      </c>
      <c r="H13" s="11">
        <f t="shared" si="2"/>
        <v>1829</v>
      </c>
      <c r="I13" s="11">
        <f t="shared" si="2"/>
        <v>1927</v>
      </c>
      <c r="J13" s="11">
        <f t="shared" si="2"/>
        <v>1889</v>
      </c>
      <c r="K13" s="11">
        <f t="shared" si="2"/>
        <v>1784</v>
      </c>
      <c r="L13" s="11">
        <f t="shared" si="2"/>
        <v>1851</v>
      </c>
      <c r="M13" s="14"/>
      <c r="N13" s="11"/>
      <c r="O13" s="12"/>
    </row>
    <row r="14" spans="2:6" ht="12.75">
      <c r="B14" s="52">
        <f>SUM(B6:B12)</f>
        <v>11120</v>
      </c>
      <c r="C14" s="52"/>
      <c r="D14" s="52"/>
      <c r="E14" s="52"/>
      <c r="F14" s="3" t="s">
        <v>62</v>
      </c>
    </row>
    <row r="15" spans="2:6" ht="12.75">
      <c r="B15" s="3"/>
      <c r="D15" s="3"/>
      <c r="F15" s="3" t="s">
        <v>62</v>
      </c>
    </row>
    <row r="16" spans="2:8" ht="12.75">
      <c r="B16" s="16"/>
      <c r="C16" s="16"/>
      <c r="D16" s="16"/>
      <c r="E16" s="17"/>
      <c r="F16" s="18" t="s">
        <v>62</v>
      </c>
      <c r="G16" s="18"/>
      <c r="H16" s="18"/>
    </row>
    <row r="17" spans="2:8" ht="12.75">
      <c r="B17" s="19"/>
      <c r="C17" s="16"/>
      <c r="D17" s="19"/>
      <c r="E17" s="17"/>
      <c r="F17" s="18"/>
      <c r="G17" s="18"/>
      <c r="H17" s="18"/>
    </row>
    <row r="18" spans="2:8" ht="12.75">
      <c r="B18" s="19"/>
      <c r="C18" s="19"/>
      <c r="D18" s="19"/>
      <c r="E18" s="17"/>
      <c r="F18" s="18"/>
      <c r="G18" s="18"/>
      <c r="H18" s="18"/>
    </row>
    <row r="19" spans="2:8" ht="12.75">
      <c r="B19" s="19"/>
      <c r="C19" s="19"/>
      <c r="D19" s="19"/>
      <c r="E19" s="17"/>
      <c r="F19" s="18"/>
      <c r="G19" s="18"/>
      <c r="H19" s="18"/>
    </row>
    <row r="20" spans="2:8" ht="12.75">
      <c r="B20" s="19"/>
      <c r="C20" s="16"/>
      <c r="D20" s="19"/>
      <c r="E20" s="17"/>
      <c r="F20" s="18"/>
      <c r="G20" s="18"/>
      <c r="H20" s="18"/>
    </row>
    <row r="21" spans="2:8" ht="12.75">
      <c r="B21" s="20"/>
      <c r="C21" s="20"/>
      <c r="D21" s="20"/>
      <c r="E21" s="18"/>
      <c r="F21" s="18"/>
      <c r="G21" s="18"/>
      <c r="H21" s="18"/>
    </row>
    <row r="22" spans="2:8" ht="12.75">
      <c r="B22" s="20"/>
      <c r="C22" s="20"/>
      <c r="D22" s="19">
        <v>1</v>
      </c>
      <c r="E22" s="18" t="s">
        <v>316</v>
      </c>
      <c r="F22" s="18"/>
      <c r="G22" s="18"/>
      <c r="H22" s="18"/>
    </row>
    <row r="23" spans="2:8" ht="12.75">
      <c r="B23" s="20"/>
      <c r="C23" s="20"/>
      <c r="D23" s="19">
        <v>2</v>
      </c>
      <c r="E23" s="18" t="s">
        <v>317</v>
      </c>
      <c r="F23" s="18"/>
      <c r="G23" s="18"/>
      <c r="H23" s="18"/>
    </row>
    <row r="24" spans="2:8" ht="12.75">
      <c r="B24" s="20"/>
      <c r="C24" s="20"/>
      <c r="D24" s="19">
        <v>3</v>
      </c>
      <c r="E24" s="18" t="s">
        <v>318</v>
      </c>
      <c r="F24" s="18"/>
      <c r="G24" s="18"/>
      <c r="H24" s="18"/>
    </row>
    <row r="25" spans="2:8" ht="12.75">
      <c r="B25" s="20"/>
      <c r="C25" s="20"/>
      <c r="D25" s="19">
        <v>4</v>
      </c>
      <c r="E25" s="18" t="s">
        <v>319</v>
      </c>
      <c r="F25" s="18"/>
      <c r="G25" s="18"/>
      <c r="H25" s="18"/>
    </row>
    <row r="26" spans="2:8" ht="12.75">
      <c r="B26" s="20"/>
      <c r="C26" s="20"/>
      <c r="D26" s="19">
        <v>5</v>
      </c>
      <c r="E26" s="18" t="s">
        <v>320</v>
      </c>
      <c r="F26" s="18"/>
      <c r="G26" s="18"/>
      <c r="H26" s="18"/>
    </row>
    <row r="27" spans="2:8" ht="12.75">
      <c r="B27" s="20"/>
      <c r="C27" s="20"/>
      <c r="D27" s="19">
        <v>6</v>
      </c>
      <c r="E27" s="18" t="s">
        <v>321</v>
      </c>
      <c r="F27" s="18"/>
      <c r="G27" s="18"/>
      <c r="H27" s="18"/>
    </row>
    <row r="28" spans="2:8" ht="12.75">
      <c r="B28" s="21"/>
      <c r="C28" s="20"/>
      <c r="D28" s="20"/>
      <c r="E28" s="18"/>
      <c r="F28" s="18"/>
      <c r="G28" s="18"/>
      <c r="H28" s="18"/>
    </row>
    <row r="29" ht="12.75">
      <c r="C29" s="23"/>
    </row>
    <row r="30" ht="12.75">
      <c r="C30" s="23"/>
    </row>
    <row r="31" ht="12.75">
      <c r="C31" s="23"/>
    </row>
    <row r="32" ht="12.75">
      <c r="C32" s="23"/>
    </row>
    <row r="33" ht="12.75">
      <c r="C33" s="23"/>
    </row>
    <row r="34" ht="12.75">
      <c r="C34" s="23"/>
    </row>
    <row r="35" ht="12.75">
      <c r="C35" s="23"/>
    </row>
    <row r="36" ht="12.75">
      <c r="C36" s="23"/>
    </row>
    <row r="37" ht="12.75">
      <c r="C37" s="23"/>
    </row>
    <row r="38" ht="12.75">
      <c r="C38" s="23"/>
    </row>
    <row r="39" ht="12.75">
      <c r="C39" s="23"/>
    </row>
    <row r="40" ht="12.75">
      <c r="C40" s="23"/>
    </row>
    <row r="41" ht="12.75">
      <c r="C41" s="23"/>
    </row>
    <row r="42" ht="12.75">
      <c r="C42" s="23"/>
    </row>
    <row r="43" ht="12.75">
      <c r="C43" s="23"/>
    </row>
    <row r="44" ht="12.75">
      <c r="C44" s="23"/>
    </row>
    <row r="45" ht="12.75">
      <c r="C45" s="23"/>
    </row>
    <row r="46" ht="12.75">
      <c r="C46" s="23"/>
    </row>
    <row r="47" ht="12.75">
      <c r="C47" s="23"/>
    </row>
    <row r="48" ht="12.75">
      <c r="C48" s="23"/>
    </row>
    <row r="49" ht="12.75">
      <c r="C49" s="23"/>
    </row>
    <row r="50" ht="12.75">
      <c r="C50" s="23"/>
    </row>
    <row r="51" ht="12.75">
      <c r="C51" s="23"/>
    </row>
    <row r="52" ht="12.75">
      <c r="C52" s="23"/>
    </row>
    <row r="53" ht="12.75">
      <c r="C53" s="23"/>
    </row>
    <row r="54" ht="12.75">
      <c r="C54" s="23"/>
    </row>
    <row r="55" ht="12.75">
      <c r="C55" s="23"/>
    </row>
    <row r="56" ht="12.75">
      <c r="C56" s="23"/>
    </row>
    <row r="57" ht="12.75">
      <c r="C57" s="23"/>
    </row>
    <row r="58" ht="12.75">
      <c r="C58" s="23"/>
    </row>
    <row r="59" ht="12.75">
      <c r="C59" s="23"/>
    </row>
    <row r="60" ht="12.75">
      <c r="C60" s="23"/>
    </row>
    <row r="61" ht="12.75">
      <c r="C61" s="23"/>
    </row>
    <row r="62" ht="12.75">
      <c r="C62" s="23"/>
    </row>
    <row r="63" ht="12.75">
      <c r="C63" s="23"/>
    </row>
    <row r="64" ht="12.75">
      <c r="C64" s="23"/>
    </row>
    <row r="65" ht="12.75">
      <c r="C65" s="23"/>
    </row>
    <row r="66" ht="12.75">
      <c r="C66" s="23"/>
    </row>
    <row r="67" ht="12.75">
      <c r="C67" s="23"/>
    </row>
    <row r="68" ht="12.75">
      <c r="C68" s="23"/>
    </row>
    <row r="69" ht="12.75">
      <c r="C69" s="23"/>
    </row>
    <row r="70" ht="12.75">
      <c r="C70" s="23"/>
    </row>
    <row r="71" ht="12.75">
      <c r="C71" s="23"/>
    </row>
    <row r="72" ht="12.75">
      <c r="C72" s="23"/>
    </row>
    <row r="73" ht="12.75">
      <c r="C73" s="23"/>
    </row>
    <row r="74" ht="12.75">
      <c r="C74" s="23"/>
    </row>
    <row r="75" ht="12.75">
      <c r="C75" s="23"/>
    </row>
    <row r="76" ht="12.75">
      <c r="C76" s="23"/>
    </row>
    <row r="77" ht="12.75">
      <c r="C77" s="23"/>
    </row>
    <row r="78" ht="12.75">
      <c r="C78" s="23"/>
    </row>
    <row r="79" ht="12.75">
      <c r="C79" s="23"/>
    </row>
    <row r="80" ht="12.75">
      <c r="C80" s="23"/>
    </row>
    <row r="81" ht="12.75">
      <c r="C81" s="23"/>
    </row>
    <row r="82" ht="12.75">
      <c r="C82" s="23"/>
    </row>
    <row r="83" ht="12.75">
      <c r="C83" s="23"/>
    </row>
    <row r="84" ht="12.75">
      <c r="C84" s="23"/>
    </row>
    <row r="85" ht="12.75">
      <c r="C85" s="23"/>
    </row>
    <row r="86" ht="12.75">
      <c r="C86" s="23"/>
    </row>
    <row r="87" ht="12.75">
      <c r="C87" s="23"/>
    </row>
    <row r="88" ht="12.75">
      <c r="C88" s="23"/>
    </row>
    <row r="89" ht="12.75">
      <c r="C89" s="23"/>
    </row>
    <row r="90" ht="12.75">
      <c r="C90" s="23"/>
    </row>
    <row r="91" ht="12.75">
      <c r="C91" s="23"/>
    </row>
    <row r="92" ht="12.75">
      <c r="C92" s="23"/>
    </row>
    <row r="93" ht="12.75">
      <c r="C93" s="23"/>
    </row>
    <row r="94" ht="12.75">
      <c r="C94" s="23"/>
    </row>
    <row r="95" ht="12.75">
      <c r="C95" s="23"/>
    </row>
    <row r="96" ht="12.75">
      <c r="C96" s="23"/>
    </row>
    <row r="97" ht="12.75">
      <c r="C97" s="23"/>
    </row>
    <row r="98" ht="12.75">
      <c r="C98" s="23"/>
    </row>
    <row r="99" ht="12.75">
      <c r="C99" s="23"/>
    </row>
    <row r="100" ht="12.75">
      <c r="C100" s="23"/>
    </row>
    <row r="101" ht="12.75">
      <c r="C101" s="23"/>
    </row>
    <row r="102" ht="12.75">
      <c r="C102" s="23"/>
    </row>
    <row r="103" ht="12.75">
      <c r="C103" s="23"/>
    </row>
    <row r="104" ht="12.75">
      <c r="C104" s="23"/>
    </row>
    <row r="105" ht="12.75">
      <c r="C105" s="23"/>
    </row>
    <row r="106" ht="12.75">
      <c r="C106" s="23"/>
    </row>
    <row r="107" ht="12.75">
      <c r="C107" s="23"/>
    </row>
    <row r="108" ht="12.75">
      <c r="C108" s="23"/>
    </row>
    <row r="109" ht="12.75">
      <c r="C109" s="23"/>
    </row>
    <row r="110" ht="12.75">
      <c r="C110" s="23"/>
    </row>
    <row r="111" ht="12.75">
      <c r="C111" s="23"/>
    </row>
    <row r="112" ht="12.75">
      <c r="C112" s="23"/>
    </row>
    <row r="113" ht="12.75">
      <c r="C113" s="23"/>
    </row>
    <row r="114" ht="12.75">
      <c r="C114" s="23"/>
    </row>
    <row r="115" ht="12.75">
      <c r="C115" s="23"/>
    </row>
    <row r="116" ht="12.75">
      <c r="C116" s="23"/>
    </row>
    <row r="117" ht="12.75">
      <c r="C117" s="23">
        <v>75</v>
      </c>
    </row>
    <row r="118" ht="12.75">
      <c r="C118" s="23">
        <v>80</v>
      </c>
    </row>
    <row r="119" ht="12.75">
      <c r="C119" s="23">
        <v>85</v>
      </c>
    </row>
  </sheetData>
  <autoFilter ref="A5:M16"/>
  <mergeCells count="4">
    <mergeCell ref="B1:L1"/>
    <mergeCell ref="B2:L2"/>
    <mergeCell ref="B3:L3"/>
    <mergeCell ref="B14:E14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pane ySplit="5" topLeftCell="BM6" activePane="bottomLeft" state="frozen"/>
      <selection pane="topLeft" activeCell="Q32" sqref="Q32"/>
      <selection pane="bottomLeft" activeCell="J7" sqref="J7"/>
    </sheetView>
  </sheetViews>
  <sheetFormatPr defaultColWidth="11.421875" defaultRowHeight="12.75"/>
  <cols>
    <col min="1" max="1" width="4.8515625" style="3" customWidth="1"/>
    <col min="2" max="2" width="6.00390625" style="22" customWidth="1"/>
    <col min="3" max="3" width="4.421875" style="4" hidden="1" customWidth="1"/>
    <col min="4" max="4" width="5.7109375" style="23" customWidth="1"/>
    <col min="5" max="5" width="20.7109375" style="3" customWidth="1"/>
    <col min="6" max="6" width="20.7109375" style="3" hidden="1" customWidth="1"/>
    <col min="7" max="12" width="8.140625" style="3" bestFit="1" customWidth="1"/>
    <col min="13" max="13" width="7.421875" style="3" bestFit="1" customWidth="1"/>
    <col min="14" max="14" width="6.7109375" style="4" customWidth="1"/>
    <col min="15" max="16384" width="11.421875" style="3" customWidth="1"/>
  </cols>
  <sheetData>
    <row r="1" spans="2:14" ht="30" customHeight="1">
      <c r="B1" s="50" t="s">
        <v>315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"/>
      <c r="N1" s="5"/>
    </row>
    <row r="2" spans="2:13" ht="12" customHeight="1">
      <c r="B2" s="51" t="s">
        <v>66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4"/>
    </row>
    <row r="3" spans="2:13" ht="12" customHeight="1">
      <c r="B3" s="51" t="str">
        <f>VLOOKUP(COUNT(G6:L6),TEAMD!D22:H27,2,FALSE)</f>
        <v>6. Durchgang: 21./22.Januar 2012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4"/>
    </row>
    <row r="4" spans="2:13" ht="12" customHeight="1">
      <c r="B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7" ht="93" thickBot="1">
      <c r="A5" s="6" t="s">
        <v>0</v>
      </c>
      <c r="B5" s="6" t="s">
        <v>3</v>
      </c>
      <c r="C5" s="6" t="s">
        <v>2</v>
      </c>
      <c r="D5" s="6" t="s">
        <v>98</v>
      </c>
      <c r="E5" s="7" t="s">
        <v>308</v>
      </c>
      <c r="F5" s="7"/>
      <c r="G5" s="8" t="s">
        <v>186</v>
      </c>
      <c r="H5" s="8" t="s">
        <v>326</v>
      </c>
      <c r="I5" s="8" t="s">
        <v>324</v>
      </c>
      <c r="J5" s="8" t="s">
        <v>187</v>
      </c>
      <c r="K5" s="8" t="s">
        <v>188</v>
      </c>
      <c r="L5" s="8" t="s">
        <v>325</v>
      </c>
      <c r="M5" s="24" t="s">
        <v>200</v>
      </c>
      <c r="O5" s="25"/>
      <c r="P5" s="25"/>
      <c r="Q5" s="25"/>
    </row>
    <row r="6" spans="1:13" ht="12.75">
      <c r="A6" s="10">
        <f>RANK(B6,$B$6:$B$24,0)</f>
        <v>1</v>
      </c>
      <c r="B6" s="11">
        <f aca="true" t="shared" si="0" ref="B6:B24">SUM(G6:L6)</f>
        <v>1698</v>
      </c>
      <c r="C6" s="12" t="s">
        <v>4</v>
      </c>
      <c r="D6" s="11">
        <f aca="true" t="shared" si="1" ref="D6:D24">$B$6-B6</f>
        <v>0</v>
      </c>
      <c r="E6" s="26" t="s">
        <v>78</v>
      </c>
      <c r="F6" s="3" t="s">
        <v>62</v>
      </c>
      <c r="G6" s="4">
        <v>310</v>
      </c>
      <c r="H6" s="4">
        <v>233</v>
      </c>
      <c r="I6" s="49">
        <v>276</v>
      </c>
      <c r="J6" s="49">
        <v>298</v>
      </c>
      <c r="K6" s="49">
        <v>290</v>
      </c>
      <c r="L6" s="4">
        <v>291</v>
      </c>
      <c r="M6" s="31">
        <f aca="true" t="shared" si="2" ref="M6:M24">AVERAGE(G6:L6)</f>
        <v>283</v>
      </c>
    </row>
    <row r="7" spans="1:13" ht="12.75">
      <c r="A7" s="10">
        <f aca="true" t="shared" si="3" ref="A7:A24">RANK(B7,$B$6:$B$24,0)</f>
        <v>2</v>
      </c>
      <c r="B7" s="11">
        <f t="shared" si="0"/>
        <v>1676</v>
      </c>
      <c r="C7" s="12" t="s">
        <v>4</v>
      </c>
      <c r="D7" s="11">
        <f t="shared" si="1"/>
        <v>22</v>
      </c>
      <c r="E7" s="26" t="s">
        <v>81</v>
      </c>
      <c r="F7" s="3" t="s">
        <v>62</v>
      </c>
      <c r="G7" s="49">
        <v>311</v>
      </c>
      <c r="H7" s="4">
        <v>244</v>
      </c>
      <c r="I7" s="4">
        <v>273</v>
      </c>
      <c r="J7" s="4">
        <v>282</v>
      </c>
      <c r="K7" s="4">
        <v>270</v>
      </c>
      <c r="L7" s="49">
        <v>296</v>
      </c>
      <c r="M7" s="31">
        <f t="shared" si="2"/>
        <v>279.3333333333333</v>
      </c>
    </row>
    <row r="8" spans="1:13" ht="12.75">
      <c r="A8" s="10">
        <f t="shared" si="3"/>
        <v>3</v>
      </c>
      <c r="B8" s="11">
        <f t="shared" si="0"/>
        <v>1616</v>
      </c>
      <c r="C8" s="12" t="s">
        <v>4</v>
      </c>
      <c r="D8" s="11">
        <f t="shared" si="1"/>
        <v>82</v>
      </c>
      <c r="E8" s="26" t="s">
        <v>76</v>
      </c>
      <c r="G8" s="4">
        <v>306</v>
      </c>
      <c r="H8" s="4">
        <v>250</v>
      </c>
      <c r="I8" s="4">
        <v>270</v>
      </c>
      <c r="J8" s="4">
        <v>270</v>
      </c>
      <c r="K8" s="4">
        <v>266</v>
      </c>
      <c r="L8" s="4">
        <v>254</v>
      </c>
      <c r="M8" s="31">
        <f t="shared" si="2"/>
        <v>269.3333333333333</v>
      </c>
    </row>
    <row r="9" spans="1:13" ht="12.75">
      <c r="A9" s="10">
        <f t="shared" si="3"/>
        <v>4</v>
      </c>
      <c r="B9" s="11">
        <f t="shared" si="0"/>
        <v>1604</v>
      </c>
      <c r="C9" s="12" t="s">
        <v>4</v>
      </c>
      <c r="D9" s="11">
        <f t="shared" si="1"/>
        <v>94</v>
      </c>
      <c r="E9" s="26" t="s">
        <v>80</v>
      </c>
      <c r="F9" s="3" t="s">
        <v>62</v>
      </c>
      <c r="G9" s="4">
        <v>274</v>
      </c>
      <c r="H9" s="49">
        <v>270</v>
      </c>
      <c r="I9" s="4">
        <v>264</v>
      </c>
      <c r="J9" s="4">
        <v>260</v>
      </c>
      <c r="K9" s="4">
        <v>273</v>
      </c>
      <c r="L9" s="4">
        <v>263</v>
      </c>
      <c r="M9" s="31">
        <f t="shared" si="2"/>
        <v>267.3333333333333</v>
      </c>
    </row>
    <row r="10" spans="1:13" ht="12.75">
      <c r="A10" s="10">
        <f t="shared" si="3"/>
        <v>5</v>
      </c>
      <c r="B10" s="11">
        <f t="shared" si="0"/>
        <v>1591</v>
      </c>
      <c r="C10" s="12" t="s">
        <v>4</v>
      </c>
      <c r="D10" s="11">
        <f t="shared" si="1"/>
        <v>107</v>
      </c>
      <c r="E10" s="26" t="s">
        <v>358</v>
      </c>
      <c r="G10" s="4">
        <v>285</v>
      </c>
      <c r="H10" s="4">
        <v>235</v>
      </c>
      <c r="I10" s="4">
        <v>243</v>
      </c>
      <c r="J10" s="4">
        <v>275</v>
      </c>
      <c r="K10" s="4">
        <v>269</v>
      </c>
      <c r="L10" s="4">
        <v>284</v>
      </c>
      <c r="M10" s="31">
        <f t="shared" si="2"/>
        <v>265.1666666666667</v>
      </c>
    </row>
    <row r="11" spans="1:13" ht="12.75">
      <c r="A11" s="10">
        <f t="shared" si="3"/>
        <v>6</v>
      </c>
      <c r="B11" s="11">
        <f t="shared" si="0"/>
        <v>1584</v>
      </c>
      <c r="C11" s="12" t="s">
        <v>4</v>
      </c>
      <c r="D11" s="11">
        <f t="shared" si="1"/>
        <v>114</v>
      </c>
      <c r="E11" s="26" t="s">
        <v>86</v>
      </c>
      <c r="F11" s="3" t="s">
        <v>62</v>
      </c>
      <c r="G11" s="4">
        <v>283</v>
      </c>
      <c r="H11" s="4">
        <v>251</v>
      </c>
      <c r="I11" s="4">
        <v>259</v>
      </c>
      <c r="J11" s="4">
        <v>280</v>
      </c>
      <c r="K11" s="4">
        <v>261</v>
      </c>
      <c r="L11" s="4">
        <v>250</v>
      </c>
      <c r="M11" s="31">
        <f t="shared" si="2"/>
        <v>264</v>
      </c>
    </row>
    <row r="12" spans="1:13" ht="12.75">
      <c r="A12" s="10">
        <f t="shared" si="3"/>
        <v>7</v>
      </c>
      <c r="B12" s="11">
        <f t="shared" si="0"/>
        <v>1551</v>
      </c>
      <c r="C12" s="12" t="s">
        <v>4</v>
      </c>
      <c r="D12" s="11">
        <f t="shared" si="1"/>
        <v>147</v>
      </c>
      <c r="E12" s="26" t="s">
        <v>79</v>
      </c>
      <c r="G12" s="4">
        <v>262</v>
      </c>
      <c r="H12" s="4">
        <v>242</v>
      </c>
      <c r="I12" s="4">
        <v>263</v>
      </c>
      <c r="J12" s="4">
        <v>262</v>
      </c>
      <c r="K12" s="4">
        <v>248</v>
      </c>
      <c r="L12" s="4">
        <v>274</v>
      </c>
      <c r="M12" s="31">
        <f t="shared" si="2"/>
        <v>258.5</v>
      </c>
    </row>
    <row r="13" spans="1:13" ht="12.75">
      <c r="A13" s="10">
        <f t="shared" si="3"/>
        <v>8</v>
      </c>
      <c r="B13" s="11">
        <f t="shared" si="0"/>
        <v>1519</v>
      </c>
      <c r="C13" s="12" t="s">
        <v>4</v>
      </c>
      <c r="D13" s="11">
        <f t="shared" si="1"/>
        <v>179</v>
      </c>
      <c r="E13" s="26" t="s">
        <v>82</v>
      </c>
      <c r="F13" s="3" t="s">
        <v>62</v>
      </c>
      <c r="G13" s="4">
        <v>243</v>
      </c>
      <c r="H13" s="4">
        <v>226</v>
      </c>
      <c r="I13" s="4">
        <v>270</v>
      </c>
      <c r="J13" s="4">
        <v>268</v>
      </c>
      <c r="K13" s="4">
        <v>259</v>
      </c>
      <c r="L13" s="4">
        <v>253</v>
      </c>
      <c r="M13" s="31">
        <f t="shared" si="2"/>
        <v>253.16666666666666</v>
      </c>
    </row>
    <row r="14" spans="1:13" ht="12.75">
      <c r="A14" s="10">
        <f t="shared" si="3"/>
        <v>9</v>
      </c>
      <c r="B14" s="11">
        <f t="shared" si="0"/>
        <v>1502</v>
      </c>
      <c r="C14" s="12" t="s">
        <v>4</v>
      </c>
      <c r="D14" s="11">
        <f t="shared" si="1"/>
        <v>196</v>
      </c>
      <c r="E14" s="26" t="s">
        <v>241</v>
      </c>
      <c r="F14" s="3" t="s">
        <v>62</v>
      </c>
      <c r="G14" s="4">
        <v>242</v>
      </c>
      <c r="H14" s="4">
        <v>251</v>
      </c>
      <c r="I14" s="4">
        <v>254</v>
      </c>
      <c r="J14" s="4">
        <v>262</v>
      </c>
      <c r="K14" s="4">
        <v>241</v>
      </c>
      <c r="L14" s="4">
        <v>252</v>
      </c>
      <c r="M14" s="31">
        <f t="shared" si="2"/>
        <v>250.33333333333334</v>
      </c>
    </row>
    <row r="15" spans="1:13" ht="12.75">
      <c r="A15" s="10">
        <f t="shared" si="3"/>
        <v>10</v>
      </c>
      <c r="B15" s="11">
        <f t="shared" si="0"/>
        <v>1471</v>
      </c>
      <c r="C15" s="12" t="s">
        <v>4</v>
      </c>
      <c r="D15" s="11">
        <f t="shared" si="1"/>
        <v>227</v>
      </c>
      <c r="E15" s="26" t="s">
        <v>85</v>
      </c>
      <c r="F15" s="3" t="s">
        <v>62</v>
      </c>
      <c r="G15" s="4">
        <v>257</v>
      </c>
      <c r="H15" s="4">
        <v>205</v>
      </c>
      <c r="I15" s="4">
        <v>257</v>
      </c>
      <c r="J15" s="4">
        <v>249</v>
      </c>
      <c r="K15" s="4">
        <v>240</v>
      </c>
      <c r="L15" s="4">
        <v>263</v>
      </c>
      <c r="M15" s="31">
        <f t="shared" si="2"/>
        <v>245.16666666666666</v>
      </c>
    </row>
    <row r="16" spans="1:13" ht="12.75">
      <c r="A16" s="10">
        <f t="shared" si="3"/>
        <v>11</v>
      </c>
      <c r="B16" s="11">
        <f t="shared" si="0"/>
        <v>1467</v>
      </c>
      <c r="C16" s="12" t="s">
        <v>4</v>
      </c>
      <c r="D16" s="11">
        <f t="shared" si="1"/>
        <v>231</v>
      </c>
      <c r="E16" s="26" t="s">
        <v>202</v>
      </c>
      <c r="G16" s="4">
        <v>263</v>
      </c>
      <c r="H16" s="4">
        <v>216</v>
      </c>
      <c r="I16" s="4">
        <v>254</v>
      </c>
      <c r="J16" s="4">
        <v>265</v>
      </c>
      <c r="K16" s="4">
        <v>245</v>
      </c>
      <c r="L16" s="4">
        <v>224</v>
      </c>
      <c r="M16" s="31">
        <f t="shared" si="2"/>
        <v>244.5</v>
      </c>
    </row>
    <row r="17" spans="1:13" ht="12.75">
      <c r="A17" s="10">
        <f t="shared" si="3"/>
        <v>12</v>
      </c>
      <c r="B17" s="11">
        <f t="shared" si="0"/>
        <v>1465</v>
      </c>
      <c r="C17" s="12" t="s">
        <v>4</v>
      </c>
      <c r="D17" s="11">
        <f t="shared" si="1"/>
        <v>233</v>
      </c>
      <c r="E17" s="26" t="s">
        <v>122</v>
      </c>
      <c r="F17" s="3" t="s">
        <v>62</v>
      </c>
      <c r="G17" s="4">
        <v>250</v>
      </c>
      <c r="H17" s="4">
        <v>249</v>
      </c>
      <c r="I17" s="4">
        <v>219</v>
      </c>
      <c r="J17" s="4">
        <v>275</v>
      </c>
      <c r="K17" s="4">
        <v>240</v>
      </c>
      <c r="L17" s="4">
        <v>232</v>
      </c>
      <c r="M17" s="31">
        <f t="shared" si="2"/>
        <v>244.16666666666666</v>
      </c>
    </row>
    <row r="18" spans="1:13" ht="12.75">
      <c r="A18" s="10">
        <f t="shared" si="3"/>
        <v>13</v>
      </c>
      <c r="B18" s="11">
        <f t="shared" si="0"/>
        <v>1418</v>
      </c>
      <c r="C18" s="12" t="s">
        <v>4</v>
      </c>
      <c r="D18" s="11">
        <f t="shared" si="1"/>
        <v>280</v>
      </c>
      <c r="E18" s="26" t="s">
        <v>83</v>
      </c>
      <c r="F18" s="3" t="s">
        <v>62</v>
      </c>
      <c r="G18" s="4">
        <v>213</v>
      </c>
      <c r="H18" s="4">
        <v>214</v>
      </c>
      <c r="I18" s="4">
        <v>260</v>
      </c>
      <c r="J18" s="4">
        <v>267</v>
      </c>
      <c r="K18" s="4">
        <v>222</v>
      </c>
      <c r="L18" s="4">
        <v>242</v>
      </c>
      <c r="M18" s="31">
        <f t="shared" si="2"/>
        <v>236.33333333333334</v>
      </c>
    </row>
    <row r="19" spans="1:13" ht="12.75">
      <c r="A19" s="10">
        <f t="shared" si="3"/>
        <v>14</v>
      </c>
      <c r="B19" s="11">
        <f t="shared" si="0"/>
        <v>1369</v>
      </c>
      <c r="C19" s="12" t="s">
        <v>4</v>
      </c>
      <c r="D19" s="11">
        <f t="shared" si="1"/>
        <v>329</v>
      </c>
      <c r="E19" s="26" t="s">
        <v>359</v>
      </c>
      <c r="F19" s="3" t="s">
        <v>62</v>
      </c>
      <c r="G19" s="4">
        <v>220</v>
      </c>
      <c r="H19" s="4">
        <v>244</v>
      </c>
      <c r="I19" s="4">
        <v>238</v>
      </c>
      <c r="J19" s="4">
        <v>226</v>
      </c>
      <c r="K19" s="4">
        <v>214</v>
      </c>
      <c r="L19" s="4">
        <v>227</v>
      </c>
      <c r="M19" s="31">
        <f t="shared" si="2"/>
        <v>228.16666666666666</v>
      </c>
    </row>
    <row r="20" spans="1:13" ht="12.75">
      <c r="A20" s="10">
        <f t="shared" si="3"/>
        <v>15</v>
      </c>
      <c r="B20" s="11">
        <f t="shared" si="0"/>
        <v>1362</v>
      </c>
      <c r="C20" s="12" t="s">
        <v>4</v>
      </c>
      <c r="D20" s="11">
        <f t="shared" si="1"/>
        <v>336</v>
      </c>
      <c r="E20" s="26" t="s">
        <v>84</v>
      </c>
      <c r="F20" s="3" t="s">
        <v>62</v>
      </c>
      <c r="G20" s="4">
        <v>261</v>
      </c>
      <c r="H20" s="4">
        <v>219</v>
      </c>
      <c r="I20" s="4">
        <v>231</v>
      </c>
      <c r="J20" s="4">
        <v>229</v>
      </c>
      <c r="K20" s="4">
        <v>187</v>
      </c>
      <c r="L20" s="4">
        <v>235</v>
      </c>
      <c r="M20" s="31">
        <f t="shared" si="2"/>
        <v>227</v>
      </c>
    </row>
    <row r="21" spans="1:13" ht="12.75">
      <c r="A21" s="10">
        <f t="shared" si="3"/>
        <v>16</v>
      </c>
      <c r="B21" s="11">
        <f t="shared" si="0"/>
        <v>1317</v>
      </c>
      <c r="C21" s="12" t="s">
        <v>4</v>
      </c>
      <c r="D21" s="11">
        <f t="shared" si="1"/>
        <v>381</v>
      </c>
      <c r="E21" s="26" t="s">
        <v>77</v>
      </c>
      <c r="G21" s="4">
        <v>234</v>
      </c>
      <c r="H21" s="4">
        <v>188</v>
      </c>
      <c r="I21" s="4">
        <v>214</v>
      </c>
      <c r="J21" s="4">
        <v>230</v>
      </c>
      <c r="K21" s="4">
        <v>209</v>
      </c>
      <c r="L21" s="4">
        <v>242</v>
      </c>
      <c r="M21" s="31">
        <f t="shared" si="2"/>
        <v>219.5</v>
      </c>
    </row>
    <row r="22" spans="1:13" ht="12.75">
      <c r="A22" s="10">
        <f t="shared" si="3"/>
        <v>17</v>
      </c>
      <c r="B22" s="11">
        <f t="shared" si="0"/>
        <v>0</v>
      </c>
      <c r="C22" s="12" t="s">
        <v>4</v>
      </c>
      <c r="D22" s="11">
        <f t="shared" si="1"/>
        <v>1698</v>
      </c>
      <c r="E22" s="26"/>
      <c r="F22" s="3" t="s">
        <v>62</v>
      </c>
      <c r="G22" s="4"/>
      <c r="H22" s="4"/>
      <c r="I22" s="4"/>
      <c r="J22" s="4"/>
      <c r="K22" s="4"/>
      <c r="L22" s="4"/>
      <c r="M22" s="31" t="e">
        <f t="shared" si="2"/>
        <v>#DIV/0!</v>
      </c>
    </row>
    <row r="23" spans="1:13" ht="12.75">
      <c r="A23" s="10">
        <f t="shared" si="3"/>
        <v>17</v>
      </c>
      <c r="B23" s="11">
        <f t="shared" si="0"/>
        <v>0</v>
      </c>
      <c r="C23" s="12" t="s">
        <v>4</v>
      </c>
      <c r="D23" s="11">
        <f t="shared" si="1"/>
        <v>1698</v>
      </c>
      <c r="E23" s="26"/>
      <c r="F23" s="3" t="s">
        <v>62</v>
      </c>
      <c r="G23" s="4"/>
      <c r="H23" s="4"/>
      <c r="I23" s="4"/>
      <c r="J23" s="4"/>
      <c r="K23" s="4"/>
      <c r="L23" s="4"/>
      <c r="M23" s="31" t="e">
        <f t="shared" si="2"/>
        <v>#DIV/0!</v>
      </c>
    </row>
    <row r="24" spans="1:13" ht="12.75">
      <c r="A24" s="10">
        <f t="shared" si="3"/>
        <v>17</v>
      </c>
      <c r="B24" s="11">
        <f t="shared" si="0"/>
        <v>0</v>
      </c>
      <c r="C24" s="12" t="s">
        <v>4</v>
      </c>
      <c r="D24" s="11">
        <f t="shared" si="1"/>
        <v>1698</v>
      </c>
      <c r="E24" s="26"/>
      <c r="F24" s="3" t="s">
        <v>62</v>
      </c>
      <c r="G24" s="4"/>
      <c r="H24" s="4"/>
      <c r="I24" s="4"/>
      <c r="J24" s="4"/>
      <c r="K24" s="4"/>
      <c r="L24" s="4"/>
      <c r="M24" s="31" t="e">
        <f t="shared" si="2"/>
        <v>#DIV/0!</v>
      </c>
    </row>
    <row r="25" spans="1:12" ht="12.75">
      <c r="A25" s="4"/>
      <c r="C25" s="3"/>
      <c r="D25" s="3"/>
      <c r="E25" s="26"/>
      <c r="G25" s="4">
        <f aca="true" t="shared" si="4" ref="G25:L25">SUM(G6:G24)</f>
        <v>4214</v>
      </c>
      <c r="H25" s="4">
        <f t="shared" si="4"/>
        <v>3737</v>
      </c>
      <c r="I25" s="4">
        <f t="shared" si="4"/>
        <v>4045</v>
      </c>
      <c r="J25" s="4">
        <f t="shared" si="4"/>
        <v>4198</v>
      </c>
      <c r="K25" s="4">
        <f t="shared" si="4"/>
        <v>3934</v>
      </c>
      <c r="L25" s="4">
        <f t="shared" si="4"/>
        <v>4082</v>
      </c>
    </row>
    <row r="26" spans="1:5" ht="12.75">
      <c r="A26" s="4"/>
      <c r="B26" s="52">
        <f>SUM(B6:B24)</f>
        <v>24210</v>
      </c>
      <c r="C26" s="52"/>
      <c r="D26" s="52"/>
      <c r="E26" s="52"/>
    </row>
    <row r="27" spans="1:5" ht="12.75">
      <c r="A27" s="4"/>
      <c r="C27" s="3"/>
      <c r="D27" s="3"/>
      <c r="E27" s="26"/>
    </row>
    <row r="28" ht="12.75">
      <c r="C28" s="3" t="s">
        <v>4</v>
      </c>
    </row>
    <row r="29" ht="12.75">
      <c r="C29" s="3" t="s">
        <v>4</v>
      </c>
    </row>
    <row r="30" ht="12.75">
      <c r="C30" s="3" t="s">
        <v>4</v>
      </c>
    </row>
  </sheetData>
  <autoFilter ref="B5:L30"/>
  <mergeCells count="4">
    <mergeCell ref="B1:L1"/>
    <mergeCell ref="B2:L2"/>
    <mergeCell ref="B3:L3"/>
    <mergeCell ref="B26:E26"/>
  </mergeCells>
  <printOptions/>
  <pageMargins left="0.7874015748031497" right="0.472440944881889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2"/>
  <sheetViews>
    <sheetView workbookViewId="0" topLeftCell="A1">
      <selection activeCell="M1" sqref="M1"/>
    </sheetView>
  </sheetViews>
  <sheetFormatPr defaultColWidth="11.421875" defaultRowHeight="12.75"/>
  <cols>
    <col min="1" max="1" width="4.8515625" style="3" customWidth="1"/>
    <col min="2" max="2" width="5.7109375" style="22" customWidth="1"/>
    <col min="3" max="3" width="2.57421875" style="4" hidden="1" customWidth="1"/>
    <col min="4" max="4" width="5.7109375" style="23" customWidth="1"/>
    <col min="5" max="5" width="21.7109375" style="3" customWidth="1"/>
    <col min="6" max="6" width="20.7109375" style="3" hidden="1" customWidth="1"/>
    <col min="7" max="12" width="8.140625" style="3" bestFit="1" customWidth="1"/>
    <col min="13" max="13" width="7.57421875" style="3" customWidth="1"/>
    <col min="14" max="14" width="6.7109375" style="4" customWidth="1"/>
    <col min="15" max="16384" width="11.421875" style="3" customWidth="1"/>
  </cols>
  <sheetData>
    <row r="1" spans="2:14" ht="30" customHeight="1">
      <c r="B1" s="50" t="s">
        <v>315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"/>
      <c r="N1" s="5"/>
    </row>
    <row r="2" spans="2:13" ht="12" customHeight="1">
      <c r="B2" s="51" t="s">
        <v>75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4"/>
    </row>
    <row r="3" spans="2:13" ht="12" customHeight="1">
      <c r="B3" s="51" t="str">
        <f>VLOOKUP(COUNT(G6:L6),TagTab,2,FALSE)</f>
        <v>6. Durchgang: 21./22.Januar 2012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4"/>
    </row>
    <row r="4" spans="2:13" ht="12" customHeight="1">
      <c r="B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93" thickBot="1">
      <c r="A5" s="6" t="s">
        <v>0</v>
      </c>
      <c r="B5" s="6" t="s">
        <v>3</v>
      </c>
      <c r="C5" s="6" t="s">
        <v>2</v>
      </c>
      <c r="D5" s="6" t="s">
        <v>98</v>
      </c>
      <c r="E5" s="7" t="s">
        <v>308</v>
      </c>
      <c r="F5" s="7"/>
      <c r="G5" s="8" t="s">
        <v>186</v>
      </c>
      <c r="H5" s="8" t="s">
        <v>326</v>
      </c>
      <c r="I5" s="8" t="s">
        <v>324</v>
      </c>
      <c r="J5" s="8" t="s">
        <v>187</v>
      </c>
      <c r="K5" s="8" t="s">
        <v>188</v>
      </c>
      <c r="L5" s="8" t="s">
        <v>325</v>
      </c>
      <c r="M5" s="24" t="s">
        <v>200</v>
      </c>
    </row>
    <row r="6" spans="1:24" ht="12.75">
      <c r="A6" s="10">
        <f>RANK(B6,$B$6:$B$16,0)</f>
        <v>1</v>
      </c>
      <c r="B6" s="11">
        <f aca="true" t="shared" si="0" ref="B6:B16">SUM(G6:L6)</f>
        <v>1822</v>
      </c>
      <c r="C6" s="12" t="s">
        <v>4</v>
      </c>
      <c r="D6" s="11">
        <f aca="true" t="shared" si="1" ref="D6:D16">$B$6-B6</f>
        <v>0</v>
      </c>
      <c r="E6" s="26" t="s">
        <v>221</v>
      </c>
      <c r="G6" s="11">
        <v>318</v>
      </c>
      <c r="H6" s="11">
        <v>271</v>
      </c>
      <c r="I6" s="48">
        <v>307</v>
      </c>
      <c r="J6" s="11">
        <v>306</v>
      </c>
      <c r="K6" s="48">
        <v>311</v>
      </c>
      <c r="L6" s="48">
        <v>309</v>
      </c>
      <c r="M6" s="31">
        <f>AVERAGE(G6:L6)</f>
        <v>303.6666666666667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1:13" ht="12.75">
      <c r="A7" s="10">
        <f aca="true" t="shared" si="2" ref="A7:A16">RANK(B7,$B$6:$B$16,0)</f>
        <v>2</v>
      </c>
      <c r="B7" s="11">
        <f t="shared" si="0"/>
        <v>1781</v>
      </c>
      <c r="C7" s="11"/>
      <c r="D7" s="11">
        <f t="shared" si="1"/>
        <v>41</v>
      </c>
      <c r="E7" s="26" t="s">
        <v>99</v>
      </c>
      <c r="F7" s="3" t="s">
        <v>62</v>
      </c>
      <c r="G7" s="48">
        <v>323</v>
      </c>
      <c r="H7" s="11">
        <v>253</v>
      </c>
      <c r="I7" s="11">
        <v>301</v>
      </c>
      <c r="J7" s="11">
        <v>299</v>
      </c>
      <c r="K7" s="11">
        <v>296</v>
      </c>
      <c r="L7" s="48">
        <v>309</v>
      </c>
      <c r="M7" s="31">
        <f aca="true" t="shared" si="3" ref="M7:M16">AVERAGE(G7:L7)</f>
        <v>296.8333333333333</v>
      </c>
    </row>
    <row r="8" spans="1:13" ht="12.75">
      <c r="A8" s="10">
        <f t="shared" si="2"/>
        <v>3</v>
      </c>
      <c r="B8" s="11">
        <f t="shared" si="0"/>
        <v>1777</v>
      </c>
      <c r="C8" s="11"/>
      <c r="D8" s="11">
        <f t="shared" si="1"/>
        <v>45</v>
      </c>
      <c r="E8" s="26" t="s">
        <v>78</v>
      </c>
      <c r="G8" s="11">
        <v>316</v>
      </c>
      <c r="H8" s="11">
        <v>265</v>
      </c>
      <c r="I8" s="11">
        <v>302</v>
      </c>
      <c r="J8" s="11">
        <v>296</v>
      </c>
      <c r="K8" s="11">
        <v>291</v>
      </c>
      <c r="L8" s="11">
        <v>307</v>
      </c>
      <c r="M8" s="31">
        <f t="shared" si="3"/>
        <v>296.1666666666667</v>
      </c>
    </row>
    <row r="9" spans="1:13" ht="12.75">
      <c r="A9" s="10">
        <f t="shared" si="2"/>
        <v>4</v>
      </c>
      <c r="B9" s="11">
        <f t="shared" si="0"/>
        <v>1766</v>
      </c>
      <c r="C9" s="11"/>
      <c r="D9" s="11">
        <f t="shared" si="1"/>
        <v>56</v>
      </c>
      <c r="E9" s="26" t="s">
        <v>125</v>
      </c>
      <c r="G9" s="11">
        <v>301</v>
      </c>
      <c r="H9" s="48">
        <v>282</v>
      </c>
      <c r="I9" s="11">
        <v>289</v>
      </c>
      <c r="J9" s="48">
        <v>312</v>
      </c>
      <c r="K9" s="11">
        <v>276</v>
      </c>
      <c r="L9" s="11">
        <v>306</v>
      </c>
      <c r="M9" s="31">
        <f t="shared" si="3"/>
        <v>294.3333333333333</v>
      </c>
    </row>
    <row r="10" spans="1:13" ht="12.75">
      <c r="A10" s="10">
        <f t="shared" si="2"/>
        <v>5</v>
      </c>
      <c r="B10" s="11">
        <f t="shared" si="0"/>
        <v>1683</v>
      </c>
      <c r="C10" s="11"/>
      <c r="D10" s="11">
        <f t="shared" si="1"/>
        <v>139</v>
      </c>
      <c r="E10" s="26" t="s">
        <v>262</v>
      </c>
      <c r="G10" s="11">
        <v>280</v>
      </c>
      <c r="H10" s="11">
        <v>268</v>
      </c>
      <c r="I10" s="11">
        <v>257</v>
      </c>
      <c r="J10" s="11">
        <v>285</v>
      </c>
      <c r="K10" s="11">
        <v>309</v>
      </c>
      <c r="L10" s="11">
        <v>284</v>
      </c>
      <c r="M10" s="31">
        <f t="shared" si="3"/>
        <v>280.5</v>
      </c>
    </row>
    <row r="11" spans="1:13" ht="12.75">
      <c r="A11" s="10">
        <f t="shared" si="2"/>
        <v>6</v>
      </c>
      <c r="B11" s="11">
        <f t="shared" si="0"/>
        <v>1675</v>
      </c>
      <c r="C11" s="12" t="s">
        <v>4</v>
      </c>
      <c r="D11" s="11">
        <f t="shared" si="1"/>
        <v>147</v>
      </c>
      <c r="E11" s="26" t="s">
        <v>124</v>
      </c>
      <c r="F11" s="3" t="s">
        <v>62</v>
      </c>
      <c r="G11" s="11">
        <v>284</v>
      </c>
      <c r="H11" s="11">
        <v>245</v>
      </c>
      <c r="I11" s="11">
        <v>291</v>
      </c>
      <c r="J11" s="11">
        <v>297</v>
      </c>
      <c r="K11" s="11">
        <v>260</v>
      </c>
      <c r="L11" s="11">
        <v>298</v>
      </c>
      <c r="M11" s="31">
        <f t="shared" si="3"/>
        <v>279.1666666666667</v>
      </c>
    </row>
    <row r="12" spans="1:13" ht="12.75">
      <c r="A12" s="10">
        <f t="shared" si="2"/>
        <v>7</v>
      </c>
      <c r="B12" s="11">
        <f t="shared" si="0"/>
        <v>1634</v>
      </c>
      <c r="C12" s="12" t="s">
        <v>4</v>
      </c>
      <c r="D12" s="11">
        <f t="shared" si="1"/>
        <v>188</v>
      </c>
      <c r="E12" s="26" t="s">
        <v>352</v>
      </c>
      <c r="G12" s="11">
        <v>280</v>
      </c>
      <c r="H12" s="11">
        <v>240</v>
      </c>
      <c r="I12" s="11">
        <v>277</v>
      </c>
      <c r="J12" s="11">
        <v>285</v>
      </c>
      <c r="K12" s="11">
        <v>280</v>
      </c>
      <c r="L12" s="11">
        <v>272</v>
      </c>
      <c r="M12" s="31">
        <f t="shared" si="3"/>
        <v>272.3333333333333</v>
      </c>
    </row>
    <row r="13" spans="1:13" ht="12.75">
      <c r="A13" s="10">
        <f t="shared" si="2"/>
        <v>8</v>
      </c>
      <c r="B13" s="11">
        <f t="shared" si="0"/>
        <v>1610</v>
      </c>
      <c r="C13" s="11"/>
      <c r="D13" s="11">
        <f t="shared" si="1"/>
        <v>212</v>
      </c>
      <c r="E13" s="26" t="s">
        <v>126</v>
      </c>
      <c r="G13" s="11">
        <v>275</v>
      </c>
      <c r="H13" s="11">
        <v>245</v>
      </c>
      <c r="I13" s="11">
        <v>249</v>
      </c>
      <c r="J13" s="11">
        <v>304</v>
      </c>
      <c r="K13" s="11">
        <v>265</v>
      </c>
      <c r="L13" s="11">
        <v>272</v>
      </c>
      <c r="M13" s="31">
        <f t="shared" si="3"/>
        <v>268.3333333333333</v>
      </c>
    </row>
    <row r="14" spans="1:13" ht="12.75">
      <c r="A14" s="10">
        <f t="shared" si="2"/>
        <v>9</v>
      </c>
      <c r="B14" s="11">
        <f t="shared" si="0"/>
        <v>1603</v>
      </c>
      <c r="C14" s="11"/>
      <c r="D14" s="11">
        <f t="shared" si="1"/>
        <v>219</v>
      </c>
      <c r="E14" s="26" t="s">
        <v>100</v>
      </c>
      <c r="F14" s="3" t="s">
        <v>62</v>
      </c>
      <c r="G14" s="11">
        <v>284</v>
      </c>
      <c r="H14" s="11">
        <v>269</v>
      </c>
      <c r="I14" s="11">
        <v>264</v>
      </c>
      <c r="J14" s="11">
        <v>273</v>
      </c>
      <c r="K14" s="11">
        <v>249</v>
      </c>
      <c r="L14" s="11">
        <v>264</v>
      </c>
      <c r="M14" s="31">
        <f t="shared" si="3"/>
        <v>267.1666666666667</v>
      </c>
    </row>
    <row r="15" spans="1:13" ht="12.75">
      <c r="A15" s="10">
        <f t="shared" si="2"/>
        <v>10</v>
      </c>
      <c r="B15" s="11">
        <f t="shared" si="0"/>
        <v>1583</v>
      </c>
      <c r="C15" s="11"/>
      <c r="D15" s="11">
        <f t="shared" si="1"/>
        <v>239</v>
      </c>
      <c r="E15" s="26" t="s">
        <v>351</v>
      </c>
      <c r="F15" s="3" t="s">
        <v>62</v>
      </c>
      <c r="G15" s="11">
        <v>270</v>
      </c>
      <c r="H15" s="11">
        <v>257</v>
      </c>
      <c r="I15" s="11">
        <v>288</v>
      </c>
      <c r="J15" s="11">
        <v>273</v>
      </c>
      <c r="K15" s="11">
        <v>211</v>
      </c>
      <c r="L15" s="11">
        <v>284</v>
      </c>
      <c r="M15" s="31">
        <f t="shared" si="3"/>
        <v>263.8333333333333</v>
      </c>
    </row>
    <row r="16" spans="1:13" ht="12.75">
      <c r="A16" s="10">
        <f t="shared" si="2"/>
        <v>11</v>
      </c>
      <c r="B16" s="11">
        <f t="shared" si="0"/>
        <v>1432</v>
      </c>
      <c r="C16" s="11"/>
      <c r="D16" s="11">
        <f t="shared" si="1"/>
        <v>390</v>
      </c>
      <c r="E16" s="26" t="s">
        <v>350</v>
      </c>
      <c r="G16" s="11">
        <v>250</v>
      </c>
      <c r="H16" s="11">
        <v>223</v>
      </c>
      <c r="I16" s="11">
        <v>267</v>
      </c>
      <c r="J16" s="11">
        <v>230</v>
      </c>
      <c r="K16" s="11">
        <v>216</v>
      </c>
      <c r="L16" s="11">
        <v>246</v>
      </c>
      <c r="M16" s="31">
        <f t="shared" si="3"/>
        <v>238.66666666666666</v>
      </c>
    </row>
    <row r="17" spans="1:12" ht="12.75">
      <c r="A17" s="4"/>
      <c r="B17" s="4"/>
      <c r="C17" s="3" t="s">
        <v>4</v>
      </c>
      <c r="D17" s="3"/>
      <c r="E17" s="26"/>
      <c r="F17" s="3" t="s">
        <v>62</v>
      </c>
      <c r="G17" s="12"/>
      <c r="H17" s="11"/>
      <c r="I17" s="11"/>
      <c r="J17" s="11"/>
      <c r="K17" s="11"/>
      <c r="L17" s="11"/>
    </row>
    <row r="18" spans="1:12" ht="12.75">
      <c r="A18" s="4"/>
      <c r="B18" s="52">
        <f>SUM(B6:B16)</f>
        <v>18366</v>
      </c>
      <c r="C18" s="52"/>
      <c r="D18" s="52"/>
      <c r="E18" s="52"/>
      <c r="F18" s="3" t="s">
        <v>62</v>
      </c>
      <c r="G18" s="11">
        <f>SUM(G6:G17)</f>
        <v>3181</v>
      </c>
      <c r="H18" s="11">
        <f>SUM(H6:H16)</f>
        <v>2818</v>
      </c>
      <c r="I18" s="11">
        <f>SUM(I6:I16)</f>
        <v>3092</v>
      </c>
      <c r="J18" s="11">
        <f>SUM(J6:J16)</f>
        <v>3160</v>
      </c>
      <c r="K18" s="11">
        <f>SUM(K6:K16)</f>
        <v>2964</v>
      </c>
      <c r="L18" s="11">
        <f>SUM(L6:L16)</f>
        <v>3151</v>
      </c>
    </row>
    <row r="19" spans="2:6" ht="12.75">
      <c r="B19" s="27"/>
      <c r="C19" s="27"/>
      <c r="D19" s="27"/>
      <c r="E19" s="28"/>
      <c r="F19" s="3" t="s">
        <v>62</v>
      </c>
    </row>
    <row r="20" spans="2:5" ht="12.75">
      <c r="B20" s="29"/>
      <c r="C20" s="27"/>
      <c r="D20" s="29"/>
      <c r="E20" s="28"/>
    </row>
    <row r="21" spans="2:5" ht="12.75">
      <c r="B21" s="29"/>
      <c r="C21" s="29"/>
      <c r="D21" s="29"/>
      <c r="E21" s="28"/>
    </row>
    <row r="22" spans="2:5" ht="12.75">
      <c r="B22" s="29"/>
      <c r="C22" s="29"/>
      <c r="D22" s="29"/>
      <c r="E22" s="28"/>
    </row>
    <row r="23" spans="2:5" ht="12.75">
      <c r="B23" s="29"/>
      <c r="C23" s="29"/>
      <c r="D23" s="29"/>
      <c r="E23" s="28"/>
    </row>
    <row r="24" spans="2:3" ht="12.75">
      <c r="B24" s="23"/>
      <c r="C24" s="23"/>
    </row>
    <row r="25" spans="2:5" ht="12.75">
      <c r="B25" s="23"/>
      <c r="C25" s="23"/>
      <c r="D25" s="29">
        <v>1</v>
      </c>
      <c r="E25" s="3" t="s">
        <v>322</v>
      </c>
    </row>
    <row r="26" spans="2:5" ht="12.75">
      <c r="B26" s="23"/>
      <c r="C26" s="23"/>
      <c r="D26" s="29">
        <v>2</v>
      </c>
      <c r="E26" s="3" t="s">
        <v>317</v>
      </c>
    </row>
    <row r="27" spans="2:5" ht="12.75">
      <c r="B27" s="23"/>
      <c r="C27" s="23"/>
      <c r="D27" s="29">
        <v>3</v>
      </c>
      <c r="E27" s="3" t="s">
        <v>318</v>
      </c>
    </row>
    <row r="28" spans="2:5" ht="12.75">
      <c r="B28" s="23"/>
      <c r="C28" s="23"/>
      <c r="D28" s="29">
        <v>4</v>
      </c>
      <c r="E28" s="3" t="s">
        <v>319</v>
      </c>
    </row>
    <row r="29" spans="2:5" ht="12.75">
      <c r="B29" s="23"/>
      <c r="C29" s="23"/>
      <c r="D29" s="29">
        <v>5</v>
      </c>
      <c r="E29" s="3" t="s">
        <v>320</v>
      </c>
    </row>
    <row r="30" spans="2:5" ht="12.75">
      <c r="B30" s="23"/>
      <c r="C30" s="23"/>
      <c r="D30" s="29">
        <v>6</v>
      </c>
      <c r="E30" s="3" t="s">
        <v>321</v>
      </c>
    </row>
    <row r="31" ht="12.75">
      <c r="C31" s="23"/>
    </row>
    <row r="32" ht="12.75">
      <c r="C32" s="23"/>
    </row>
    <row r="33" ht="12.75">
      <c r="C33" s="23"/>
    </row>
    <row r="34" ht="12.75">
      <c r="C34" s="23"/>
    </row>
    <row r="35" ht="12.75">
      <c r="C35" s="23"/>
    </row>
    <row r="36" ht="12.75">
      <c r="C36" s="23"/>
    </row>
    <row r="37" ht="12.75">
      <c r="C37" s="23"/>
    </row>
    <row r="38" ht="12.75">
      <c r="C38" s="23"/>
    </row>
    <row r="39" ht="12.75">
      <c r="C39" s="23"/>
    </row>
    <row r="40" ht="12.75">
      <c r="C40" s="23"/>
    </row>
    <row r="41" ht="12.75">
      <c r="C41" s="23"/>
    </row>
    <row r="42" ht="12.75">
      <c r="C42" s="23"/>
    </row>
    <row r="43" ht="12.75">
      <c r="C43" s="23"/>
    </row>
    <row r="44" ht="12.75">
      <c r="C44" s="23"/>
    </row>
    <row r="45" ht="12.75">
      <c r="C45" s="23"/>
    </row>
    <row r="46" ht="12.75">
      <c r="C46" s="23"/>
    </row>
    <row r="47" ht="12.75">
      <c r="C47" s="23"/>
    </row>
    <row r="48" ht="12.75">
      <c r="C48" s="23"/>
    </row>
    <row r="49" ht="12.75">
      <c r="C49" s="23"/>
    </row>
    <row r="50" ht="12.75">
      <c r="C50" s="23"/>
    </row>
    <row r="51" ht="12.75">
      <c r="C51" s="23"/>
    </row>
    <row r="52" ht="12.75">
      <c r="C52" s="23"/>
    </row>
    <row r="53" ht="12.75">
      <c r="C53" s="23"/>
    </row>
    <row r="54" ht="12.75">
      <c r="C54" s="23"/>
    </row>
    <row r="55" ht="12.75">
      <c r="C55" s="23"/>
    </row>
    <row r="56" ht="12.75">
      <c r="C56" s="23"/>
    </row>
    <row r="57" ht="12.75">
      <c r="C57" s="23"/>
    </row>
    <row r="58" ht="12.75">
      <c r="C58" s="23"/>
    </row>
    <row r="59" ht="12.75">
      <c r="C59" s="23"/>
    </row>
    <row r="60" ht="12.75">
      <c r="C60" s="23"/>
    </row>
    <row r="61" ht="12.75">
      <c r="C61" s="23"/>
    </row>
    <row r="62" ht="12.75">
      <c r="C62" s="23"/>
    </row>
    <row r="63" ht="12.75">
      <c r="C63" s="23"/>
    </row>
    <row r="64" ht="12.75">
      <c r="C64" s="23"/>
    </row>
    <row r="65" ht="12.75">
      <c r="C65" s="23"/>
    </row>
    <row r="66" ht="12.75">
      <c r="C66" s="23"/>
    </row>
    <row r="67" ht="12.75">
      <c r="C67" s="23"/>
    </row>
    <row r="68" ht="12.75">
      <c r="C68" s="23"/>
    </row>
    <row r="69" ht="12.75">
      <c r="C69" s="23"/>
    </row>
    <row r="70" ht="12.75">
      <c r="C70" s="23"/>
    </row>
    <row r="71" ht="12.75">
      <c r="C71" s="23"/>
    </row>
    <row r="72" ht="12.75">
      <c r="C72" s="23"/>
    </row>
    <row r="73" ht="12.75">
      <c r="C73" s="23"/>
    </row>
    <row r="74" ht="12.75">
      <c r="C74" s="23"/>
    </row>
    <row r="75" ht="12.75">
      <c r="C75" s="23"/>
    </row>
    <row r="76" ht="12.75">
      <c r="C76" s="23"/>
    </row>
    <row r="77" ht="12.75">
      <c r="C77" s="23"/>
    </row>
    <row r="78" ht="12.75">
      <c r="C78" s="23"/>
    </row>
    <row r="79" ht="12.75">
      <c r="C79" s="23"/>
    </row>
    <row r="80" ht="12.75">
      <c r="C80" s="23"/>
    </row>
    <row r="81" ht="12.75">
      <c r="C81" s="23"/>
    </row>
    <row r="82" ht="12.75">
      <c r="C82" s="23"/>
    </row>
    <row r="83" ht="12.75">
      <c r="C83" s="23"/>
    </row>
    <row r="84" ht="12.75">
      <c r="C84" s="23"/>
    </row>
    <row r="85" ht="12.75">
      <c r="C85" s="23"/>
    </row>
    <row r="86" ht="12.75">
      <c r="C86" s="23"/>
    </row>
    <row r="87" ht="12.75">
      <c r="C87" s="23"/>
    </row>
    <row r="88" ht="12.75">
      <c r="C88" s="23"/>
    </row>
    <row r="89" ht="12.75">
      <c r="C89" s="23"/>
    </row>
    <row r="90" ht="12.75">
      <c r="C90" s="23"/>
    </row>
    <row r="91" ht="12.75">
      <c r="C91" s="23"/>
    </row>
    <row r="92" ht="12.75">
      <c r="C92" s="23"/>
    </row>
    <row r="93" ht="12.75">
      <c r="C93" s="23"/>
    </row>
    <row r="94" ht="12.75">
      <c r="C94" s="23"/>
    </row>
    <row r="95" ht="12.75">
      <c r="C95" s="23"/>
    </row>
    <row r="96" ht="12.75">
      <c r="C96" s="23"/>
    </row>
    <row r="97" ht="12.75">
      <c r="C97" s="23"/>
    </row>
    <row r="98" ht="12.75">
      <c r="C98" s="23"/>
    </row>
    <row r="99" ht="12.75">
      <c r="C99" s="23"/>
    </row>
    <row r="100" ht="12.75">
      <c r="C100" s="23"/>
    </row>
    <row r="101" ht="12.75">
      <c r="C101" s="23"/>
    </row>
    <row r="102" ht="12.75">
      <c r="C102" s="23"/>
    </row>
    <row r="103" ht="12.75">
      <c r="C103" s="23"/>
    </row>
    <row r="104" ht="12.75">
      <c r="C104" s="23"/>
    </row>
    <row r="105" ht="12.75">
      <c r="C105" s="23"/>
    </row>
    <row r="106" ht="12.75">
      <c r="C106" s="23"/>
    </row>
    <row r="107" ht="12.75">
      <c r="C107" s="23"/>
    </row>
    <row r="108" ht="12.75">
      <c r="C108" s="23"/>
    </row>
    <row r="109" ht="12.75">
      <c r="C109" s="23"/>
    </row>
    <row r="110" ht="12.75">
      <c r="C110" s="23"/>
    </row>
    <row r="111" ht="12.75">
      <c r="C111" s="23"/>
    </row>
    <row r="112" ht="12.75">
      <c r="C112" s="23"/>
    </row>
    <row r="113" ht="12.75">
      <c r="C113" s="23"/>
    </row>
    <row r="114" ht="12.75">
      <c r="C114" s="23"/>
    </row>
    <row r="115" ht="12.75">
      <c r="C115" s="23"/>
    </row>
    <row r="116" ht="12.75">
      <c r="C116" s="23"/>
    </row>
    <row r="117" ht="12.75">
      <c r="C117" s="23"/>
    </row>
    <row r="118" ht="12.75">
      <c r="C118" s="23"/>
    </row>
    <row r="119" ht="12.75">
      <c r="C119" s="23"/>
    </row>
    <row r="120" ht="12.75">
      <c r="C120" s="23">
        <v>75</v>
      </c>
    </row>
    <row r="121" ht="12.75">
      <c r="C121" s="23">
        <v>80</v>
      </c>
    </row>
    <row r="122" ht="12.75">
      <c r="C122" s="23">
        <v>85</v>
      </c>
    </row>
  </sheetData>
  <autoFilter ref="B5:L122"/>
  <mergeCells count="5">
    <mergeCell ref="N6:X6"/>
    <mergeCell ref="B18:E18"/>
    <mergeCell ref="B1:L1"/>
    <mergeCell ref="B2:L2"/>
    <mergeCell ref="B3:L3"/>
  </mergeCells>
  <printOptions/>
  <pageMargins left="0.75" right="0.46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5" topLeftCell="BM6" activePane="bottomLeft" state="frozen"/>
      <selection pane="topLeft" activeCell="Q32" sqref="Q32"/>
      <selection pane="bottomLeft" activeCell="L42" sqref="L42"/>
    </sheetView>
  </sheetViews>
  <sheetFormatPr defaultColWidth="11.421875" defaultRowHeight="12.75"/>
  <cols>
    <col min="1" max="1" width="4.8515625" style="3" customWidth="1"/>
    <col min="2" max="2" width="5.7109375" style="22" customWidth="1"/>
    <col min="3" max="3" width="3.7109375" style="4" hidden="1" customWidth="1"/>
    <col min="4" max="4" width="4.57421875" style="23" customWidth="1"/>
    <col min="5" max="5" width="22.7109375" style="3" customWidth="1"/>
    <col min="6" max="6" width="20.140625" style="3" customWidth="1"/>
    <col min="7" max="13" width="6.57421875" style="3" customWidth="1"/>
    <col min="14" max="14" width="6.57421875" style="4" customWidth="1"/>
    <col min="15" max="15" width="4.57421875" style="3" hidden="1" customWidth="1"/>
    <col min="16" max="16" width="4.00390625" style="3" hidden="1" customWidth="1"/>
    <col min="17" max="17" width="7.8515625" style="3" customWidth="1"/>
    <col min="18" max="16384" width="11.421875" style="3" customWidth="1"/>
  </cols>
  <sheetData>
    <row r="1" spans="2:14" ht="30" customHeight="1">
      <c r="B1" s="50" t="s">
        <v>315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12" customHeight="1">
      <c r="B2" s="51" t="s">
        <v>63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4" ht="12" customHeight="1">
      <c r="B3" s="51" t="str">
        <f>VLOOKUP(COUNT(TEAMD!G6:L6),TagTab,2,FALSE)</f>
        <v>6. Durchgang: 21./22.Januar 2012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3" ht="12" customHeight="1">
      <c r="B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7" ht="93" thickBot="1">
      <c r="A5" s="6" t="s">
        <v>0</v>
      </c>
      <c r="B5" s="6" t="s">
        <v>3</v>
      </c>
      <c r="C5" s="6" t="s">
        <v>2</v>
      </c>
      <c r="D5" s="6" t="s">
        <v>98</v>
      </c>
      <c r="E5" s="7" t="s">
        <v>1</v>
      </c>
      <c r="F5" s="7" t="s">
        <v>308</v>
      </c>
      <c r="G5" s="8" t="s">
        <v>186</v>
      </c>
      <c r="H5" s="8" t="s">
        <v>326</v>
      </c>
      <c r="I5" s="8" t="s">
        <v>324</v>
      </c>
      <c r="J5" s="8" t="s">
        <v>187</v>
      </c>
      <c r="K5" s="8" t="s">
        <v>188</v>
      </c>
      <c r="L5" s="8" t="s">
        <v>325</v>
      </c>
      <c r="M5" s="6" t="s">
        <v>7</v>
      </c>
      <c r="N5" s="7" t="s">
        <v>6</v>
      </c>
      <c r="Q5" s="26" t="s">
        <v>200</v>
      </c>
    </row>
    <row r="6" spans="1:17" ht="12" customHeight="1">
      <c r="A6" s="10">
        <f>RANK(B6,$B$6:$B$58,0)</f>
        <v>1</v>
      </c>
      <c r="B6" s="11">
        <f>SUM(G6:L6)</f>
        <v>452</v>
      </c>
      <c r="C6" s="12" t="s">
        <v>5</v>
      </c>
      <c r="D6" s="11">
        <f>$B$6-B6</f>
        <v>0</v>
      </c>
      <c r="E6" s="26" t="s">
        <v>115</v>
      </c>
      <c r="F6" s="3" t="s">
        <v>106</v>
      </c>
      <c r="G6" s="48">
        <v>88</v>
      </c>
      <c r="H6" s="11">
        <v>50</v>
      </c>
      <c r="I6" s="11">
        <v>79</v>
      </c>
      <c r="J6" s="11">
        <v>76</v>
      </c>
      <c r="K6" s="48">
        <v>90</v>
      </c>
      <c r="L6" s="11">
        <v>69</v>
      </c>
      <c r="M6" s="11">
        <f aca="true" t="shared" si="0" ref="M6:M37">IF(ISBLANK(F6),0,MAX(G6,H6,I6,J6,K6,L6))</f>
        <v>90</v>
      </c>
      <c r="N6" s="4" t="str">
        <f>IF(M6&lt;80,"",VLOOKUP(M6,Tabelle1!$H$16:$I$46,2,FALSE))</f>
        <v>Gold</v>
      </c>
      <c r="P6" s="4"/>
      <c r="Q6" s="31">
        <f>AVERAGE(G6:L6)</f>
        <v>75.33333333333333</v>
      </c>
    </row>
    <row r="7" spans="1:17" ht="12.75">
      <c r="A7" s="10">
        <f aca="true" t="shared" si="1" ref="A7:A58">RANK(B7,$B$6:$B$58,0)</f>
        <v>1</v>
      </c>
      <c r="B7" s="11">
        <f>SUM(G7:L7)</f>
        <v>452</v>
      </c>
      <c r="C7" s="12"/>
      <c r="D7" s="11">
        <f>$B$6-B7</f>
        <v>0</v>
      </c>
      <c r="E7" s="26" t="s">
        <v>120</v>
      </c>
      <c r="F7" s="3" t="s">
        <v>9</v>
      </c>
      <c r="G7" s="11">
        <v>87</v>
      </c>
      <c r="H7" s="11">
        <v>71</v>
      </c>
      <c r="I7" s="48">
        <v>82</v>
      </c>
      <c r="J7" s="11">
        <v>76</v>
      </c>
      <c r="K7" s="11">
        <v>75</v>
      </c>
      <c r="L7" s="11">
        <v>61</v>
      </c>
      <c r="M7" s="11">
        <f t="shared" si="0"/>
        <v>87</v>
      </c>
      <c r="N7" s="4" t="str">
        <f>IF(M7&lt;80,"",VLOOKUP(M7,Tabelle1!$H$16:$I$46,2,FALSE))</f>
        <v>Silber</v>
      </c>
      <c r="P7" s="4"/>
      <c r="Q7" s="31">
        <f aca="true" t="shared" si="2" ref="Q7:Q58">AVERAGE(G7:L7)</f>
        <v>75.33333333333333</v>
      </c>
    </row>
    <row r="8" spans="1:17" ht="12.75">
      <c r="A8" s="10">
        <f t="shared" si="1"/>
        <v>3</v>
      </c>
      <c r="B8" s="11">
        <f>SUM(G8:L8)</f>
        <v>438</v>
      </c>
      <c r="C8" s="12" t="s">
        <v>5</v>
      </c>
      <c r="D8" s="11">
        <f>$B$6-B8</f>
        <v>14</v>
      </c>
      <c r="E8" s="26" t="s">
        <v>116</v>
      </c>
      <c r="F8" s="3" t="s">
        <v>8</v>
      </c>
      <c r="G8" s="11">
        <v>69</v>
      </c>
      <c r="H8" s="11">
        <v>57</v>
      </c>
      <c r="I8" s="11">
        <v>75</v>
      </c>
      <c r="J8" s="48">
        <v>80</v>
      </c>
      <c r="K8" s="11">
        <v>76</v>
      </c>
      <c r="L8" s="48">
        <v>81</v>
      </c>
      <c r="M8" s="11">
        <f t="shared" si="0"/>
        <v>81</v>
      </c>
      <c r="N8" s="4" t="str">
        <f>IF(M8&lt;80,"",VLOOKUP(M8,Tabelle1!$H$16:$I$46,2,FALSE))</f>
        <v>Bronze</v>
      </c>
      <c r="P8" s="4"/>
      <c r="Q8" s="31">
        <f t="shared" si="2"/>
        <v>73</v>
      </c>
    </row>
    <row r="9" spans="1:17" ht="12.75">
      <c r="A9" s="10">
        <f t="shared" si="1"/>
        <v>4</v>
      </c>
      <c r="B9" s="11">
        <f>SUM(G9:L9)</f>
        <v>418</v>
      </c>
      <c r="C9" s="12" t="s">
        <v>5</v>
      </c>
      <c r="D9" s="11">
        <f>$B$6-B9</f>
        <v>34</v>
      </c>
      <c r="E9" s="26" t="s">
        <v>154</v>
      </c>
      <c r="F9" s="3" t="s">
        <v>121</v>
      </c>
      <c r="G9" s="11">
        <v>63</v>
      </c>
      <c r="H9" s="11">
        <v>75</v>
      </c>
      <c r="I9" s="11">
        <v>79</v>
      </c>
      <c r="J9" s="11">
        <v>56</v>
      </c>
      <c r="K9" s="11">
        <v>76</v>
      </c>
      <c r="L9" s="11">
        <v>69</v>
      </c>
      <c r="M9" s="11">
        <f t="shared" si="0"/>
        <v>79</v>
      </c>
      <c r="N9" s="4">
        <f>IF(M9&lt;80,"",VLOOKUP(M9,Tabelle1!$H$16:$I$46,2,FALSE))</f>
      </c>
      <c r="P9" s="4"/>
      <c r="Q9" s="31">
        <f t="shared" si="2"/>
        <v>69.66666666666667</v>
      </c>
    </row>
    <row r="10" spans="1:20" ht="12.75">
      <c r="A10" s="10">
        <f t="shared" si="1"/>
        <v>5</v>
      </c>
      <c r="B10" s="11">
        <f>SUM(G10:L10)</f>
        <v>415</v>
      </c>
      <c r="C10" s="12" t="s">
        <v>5</v>
      </c>
      <c r="D10" s="11">
        <f>$B$6-B10</f>
        <v>37</v>
      </c>
      <c r="E10" s="26" t="s">
        <v>220</v>
      </c>
      <c r="F10" s="3" t="s">
        <v>201</v>
      </c>
      <c r="G10" s="11">
        <v>62</v>
      </c>
      <c r="H10" s="11">
        <v>75</v>
      </c>
      <c r="I10" s="11">
        <v>78</v>
      </c>
      <c r="J10" s="11">
        <v>75</v>
      </c>
      <c r="K10" s="11">
        <v>60</v>
      </c>
      <c r="L10" s="11">
        <v>65</v>
      </c>
      <c r="M10" s="11">
        <f t="shared" si="0"/>
        <v>78</v>
      </c>
      <c r="N10" s="4">
        <f>IF(M10&lt;80,"",VLOOKUP(M10,Tabelle1!$H$16:$I$46,2,FALSE))</f>
      </c>
      <c r="P10" s="4"/>
      <c r="Q10" s="31">
        <f t="shared" si="2"/>
        <v>69.16666666666667</v>
      </c>
      <c r="T10" s="31"/>
    </row>
    <row r="11" spans="1:20" ht="12.75">
      <c r="A11" s="10">
        <f t="shared" si="1"/>
        <v>6</v>
      </c>
      <c r="B11" s="11">
        <f>SUM(G11:L11)</f>
        <v>408</v>
      </c>
      <c r="C11" s="12" t="s">
        <v>5</v>
      </c>
      <c r="D11" s="11">
        <f>$B$6-B11</f>
        <v>44</v>
      </c>
      <c r="E11" s="26" t="s">
        <v>14</v>
      </c>
      <c r="F11" s="3" t="s">
        <v>8</v>
      </c>
      <c r="G11" s="11">
        <v>74</v>
      </c>
      <c r="H11" s="11">
        <v>65</v>
      </c>
      <c r="I11" s="11">
        <v>69</v>
      </c>
      <c r="J11" s="11">
        <v>68</v>
      </c>
      <c r="K11" s="11">
        <v>74</v>
      </c>
      <c r="L11" s="11">
        <v>58</v>
      </c>
      <c r="M11" s="11">
        <f t="shared" si="0"/>
        <v>74</v>
      </c>
      <c r="N11" s="4">
        <f>IF(M11&lt;80,"",VLOOKUP(M11,Tabelle1!$H$16:$I$46,2,FALSE))</f>
      </c>
      <c r="P11" s="4"/>
      <c r="Q11" s="31">
        <f t="shared" si="2"/>
        <v>68</v>
      </c>
      <c r="T11" s="31"/>
    </row>
    <row r="12" spans="1:20" ht="12.75">
      <c r="A12" s="10">
        <f t="shared" si="1"/>
        <v>6</v>
      </c>
      <c r="B12" s="11">
        <f>SUM(G12:L12)</f>
        <v>408</v>
      </c>
      <c r="C12" s="12" t="s">
        <v>5</v>
      </c>
      <c r="D12" s="11">
        <f>$B$6-B12</f>
        <v>44</v>
      </c>
      <c r="E12" s="26" t="s">
        <v>15</v>
      </c>
      <c r="F12" s="3" t="s">
        <v>9</v>
      </c>
      <c r="G12" s="11">
        <v>77</v>
      </c>
      <c r="H12" s="11">
        <v>65</v>
      </c>
      <c r="I12" s="11">
        <v>61</v>
      </c>
      <c r="J12" s="48">
        <v>80</v>
      </c>
      <c r="K12" s="11">
        <v>53</v>
      </c>
      <c r="L12" s="11">
        <v>72</v>
      </c>
      <c r="M12" s="11">
        <f t="shared" si="0"/>
        <v>80</v>
      </c>
      <c r="N12" s="4" t="str">
        <f>IF(M12&lt;80,"",VLOOKUP(M12,Tabelle1!$H$16:$I$46,2,FALSE))</f>
        <v>Bronze</v>
      </c>
      <c r="P12" s="4"/>
      <c r="Q12" s="31">
        <f t="shared" si="2"/>
        <v>68</v>
      </c>
      <c r="T12" s="31"/>
    </row>
    <row r="13" spans="1:20" ht="12.75">
      <c r="A13" s="10">
        <f t="shared" si="1"/>
        <v>8</v>
      </c>
      <c r="B13" s="11">
        <f>SUM(G13:L13)</f>
        <v>407</v>
      </c>
      <c r="C13" s="12" t="s">
        <v>5</v>
      </c>
      <c r="D13" s="11">
        <f>$B$6-B13</f>
        <v>45</v>
      </c>
      <c r="E13" s="26" t="s">
        <v>13</v>
      </c>
      <c r="F13" s="3" t="s">
        <v>9</v>
      </c>
      <c r="G13" s="11">
        <v>66</v>
      </c>
      <c r="H13" s="11">
        <v>68</v>
      </c>
      <c r="I13" s="11">
        <v>71</v>
      </c>
      <c r="J13" s="11">
        <v>62</v>
      </c>
      <c r="K13" s="11">
        <v>68</v>
      </c>
      <c r="L13" s="11">
        <v>72</v>
      </c>
      <c r="M13" s="11">
        <f t="shared" si="0"/>
        <v>72</v>
      </c>
      <c r="N13" s="4">
        <f>IF(M13&lt;80,"",VLOOKUP(M13,Tabelle1!$H$16:$I$46,2,FALSE))</f>
      </c>
      <c r="P13" s="4"/>
      <c r="Q13" s="31">
        <f t="shared" si="2"/>
        <v>67.83333333333333</v>
      </c>
      <c r="T13" s="31"/>
    </row>
    <row r="14" spans="1:20" ht="12.75">
      <c r="A14" s="10">
        <f t="shared" si="1"/>
        <v>9</v>
      </c>
      <c r="B14" s="11">
        <f>SUM(G14:L14)</f>
        <v>405</v>
      </c>
      <c r="C14" s="12" t="s">
        <v>5</v>
      </c>
      <c r="D14" s="11">
        <f>$B$6-B14</f>
        <v>47</v>
      </c>
      <c r="E14" s="26" t="s">
        <v>162</v>
      </c>
      <c r="F14" s="3" t="s">
        <v>161</v>
      </c>
      <c r="G14" s="11">
        <v>70</v>
      </c>
      <c r="H14" s="11">
        <v>61</v>
      </c>
      <c r="I14" s="11">
        <v>72</v>
      </c>
      <c r="J14" s="11">
        <v>68</v>
      </c>
      <c r="K14" s="11">
        <v>63</v>
      </c>
      <c r="L14" s="11">
        <v>71</v>
      </c>
      <c r="M14" s="11">
        <f t="shared" si="0"/>
        <v>72</v>
      </c>
      <c r="N14" s="4">
        <f>IF(M14&lt;80,"",VLOOKUP(M14,Tabelle1!$H$16:$I$46,2,FALSE))</f>
      </c>
      <c r="P14" s="4"/>
      <c r="Q14" s="31">
        <f t="shared" si="2"/>
        <v>67.5</v>
      </c>
      <c r="T14" s="31"/>
    </row>
    <row r="15" spans="1:20" ht="12.75">
      <c r="A15" s="10">
        <f t="shared" si="1"/>
        <v>10</v>
      </c>
      <c r="B15" s="11">
        <f>SUM(G15:L15)</f>
        <v>402</v>
      </c>
      <c r="C15" s="12" t="s">
        <v>5</v>
      </c>
      <c r="D15" s="11">
        <f>$B$6-B15</f>
        <v>50</v>
      </c>
      <c r="E15" s="26" t="s">
        <v>21</v>
      </c>
      <c r="F15" s="3" t="s">
        <v>9</v>
      </c>
      <c r="G15" s="11">
        <v>63</v>
      </c>
      <c r="H15" s="11">
        <v>68</v>
      </c>
      <c r="I15" s="11">
        <v>68</v>
      </c>
      <c r="J15" s="11">
        <v>67</v>
      </c>
      <c r="K15" s="11">
        <v>69</v>
      </c>
      <c r="L15" s="11">
        <v>67</v>
      </c>
      <c r="M15" s="11">
        <f t="shared" si="0"/>
        <v>69</v>
      </c>
      <c r="N15" s="4">
        <f>IF(M15&lt;80,"",VLOOKUP(M15,Tabelle1!$H$16:$I$46,2,FALSE))</f>
      </c>
      <c r="P15" s="4"/>
      <c r="Q15" s="31">
        <f t="shared" si="2"/>
        <v>67</v>
      </c>
      <c r="T15" s="31"/>
    </row>
    <row r="16" spans="1:20" ht="12.75">
      <c r="A16" s="10">
        <f t="shared" si="1"/>
        <v>11</v>
      </c>
      <c r="B16" s="11">
        <f>SUM(G16:L16)</f>
        <v>396</v>
      </c>
      <c r="C16" s="12"/>
      <c r="D16" s="11">
        <f>$B$6-B16</f>
        <v>56</v>
      </c>
      <c r="E16" s="26" t="s">
        <v>109</v>
      </c>
      <c r="F16" s="3" t="s">
        <v>106</v>
      </c>
      <c r="G16" s="11">
        <v>67</v>
      </c>
      <c r="H16" s="11">
        <v>60</v>
      </c>
      <c r="I16" s="11">
        <v>63</v>
      </c>
      <c r="J16" s="11">
        <v>71</v>
      </c>
      <c r="K16" s="11">
        <v>73</v>
      </c>
      <c r="L16" s="11">
        <v>62</v>
      </c>
      <c r="M16" s="11">
        <f t="shared" si="0"/>
        <v>73</v>
      </c>
      <c r="N16" s="4">
        <f>IF(M16&lt;80,"",VLOOKUP(M16,Tabelle1!$H$16:$I$46,2,FALSE))</f>
      </c>
      <c r="P16" s="4"/>
      <c r="Q16" s="31">
        <f t="shared" si="2"/>
        <v>66</v>
      </c>
      <c r="T16" s="31"/>
    </row>
    <row r="17" spans="1:20" ht="12.75">
      <c r="A17" s="10">
        <f t="shared" si="1"/>
        <v>12</v>
      </c>
      <c r="B17" s="11">
        <f>SUM(G17:L17)</f>
        <v>395</v>
      </c>
      <c r="C17" s="12" t="s">
        <v>5</v>
      </c>
      <c r="D17" s="11">
        <f>$B$6-B17</f>
        <v>57</v>
      </c>
      <c r="E17" s="26" t="s">
        <v>12</v>
      </c>
      <c r="F17" s="3" t="s">
        <v>9</v>
      </c>
      <c r="G17" s="11">
        <v>74</v>
      </c>
      <c r="H17" s="11">
        <v>66</v>
      </c>
      <c r="I17" s="11">
        <v>70</v>
      </c>
      <c r="J17" s="11">
        <v>69</v>
      </c>
      <c r="K17" s="11">
        <v>57</v>
      </c>
      <c r="L17" s="11">
        <v>59</v>
      </c>
      <c r="M17" s="11">
        <f t="shared" si="0"/>
        <v>74</v>
      </c>
      <c r="N17" s="4">
        <f>IF(M17&lt;80,"",VLOOKUP(M17,Tabelle1!$H$16:$I$46,2,FALSE))</f>
      </c>
      <c r="P17" s="4"/>
      <c r="Q17" s="31">
        <f t="shared" si="2"/>
        <v>65.83333333333333</v>
      </c>
      <c r="T17" s="31"/>
    </row>
    <row r="18" spans="1:20" ht="12.75">
      <c r="A18" s="10">
        <f t="shared" si="1"/>
        <v>13</v>
      </c>
      <c r="B18" s="11">
        <f>SUM(G18:L18)</f>
        <v>392</v>
      </c>
      <c r="C18" s="12"/>
      <c r="D18" s="11">
        <f>$B$6-B18</f>
        <v>60</v>
      </c>
      <c r="E18" s="26" t="s">
        <v>254</v>
      </c>
      <c r="F18" s="3" t="s">
        <v>83</v>
      </c>
      <c r="G18" s="11">
        <v>65</v>
      </c>
      <c r="H18" s="11">
        <v>65</v>
      </c>
      <c r="I18" s="11">
        <v>68</v>
      </c>
      <c r="J18" s="11">
        <v>63</v>
      </c>
      <c r="K18" s="11">
        <v>57</v>
      </c>
      <c r="L18" s="11">
        <v>74</v>
      </c>
      <c r="M18" s="11">
        <f t="shared" si="0"/>
        <v>74</v>
      </c>
      <c r="N18" s="4">
        <f>IF(M18&lt;80,"",VLOOKUP(M18,Tabelle1!$H$16:$I$46,2,FALSE))</f>
      </c>
      <c r="P18" s="4"/>
      <c r="Q18" s="31">
        <f t="shared" si="2"/>
        <v>65.33333333333333</v>
      </c>
      <c r="T18" s="31"/>
    </row>
    <row r="19" spans="1:20" ht="12.75">
      <c r="A19" s="10">
        <f t="shared" si="1"/>
        <v>14</v>
      </c>
      <c r="B19" s="11">
        <f>SUM(G19:L19)</f>
        <v>388</v>
      </c>
      <c r="C19" s="12" t="s">
        <v>5</v>
      </c>
      <c r="D19" s="11">
        <f>$B$6-B19</f>
        <v>64</v>
      </c>
      <c r="E19" s="26" t="s">
        <v>160</v>
      </c>
      <c r="F19" s="3" t="s">
        <v>161</v>
      </c>
      <c r="G19" s="11">
        <v>62</v>
      </c>
      <c r="H19" s="11">
        <v>67</v>
      </c>
      <c r="I19" s="11">
        <v>63</v>
      </c>
      <c r="J19" s="11">
        <v>62</v>
      </c>
      <c r="K19" s="11">
        <v>66</v>
      </c>
      <c r="L19" s="11">
        <v>68</v>
      </c>
      <c r="M19" s="11">
        <f t="shared" si="0"/>
        <v>68</v>
      </c>
      <c r="N19" s="4">
        <f>IF(M19&lt;80,"",VLOOKUP(M19,Tabelle1!$H$16:$I$46,2,FALSE))</f>
      </c>
      <c r="P19" s="4"/>
      <c r="Q19" s="31">
        <f t="shared" si="2"/>
        <v>64.66666666666667</v>
      </c>
      <c r="T19" s="31"/>
    </row>
    <row r="20" spans="1:20" ht="12.75">
      <c r="A20" s="10">
        <f t="shared" si="1"/>
        <v>14</v>
      </c>
      <c r="B20" s="11">
        <f>SUM(G20:L20)</f>
        <v>388</v>
      </c>
      <c r="C20" s="12" t="s">
        <v>5</v>
      </c>
      <c r="D20" s="11">
        <f>$B$6-B20</f>
        <v>64</v>
      </c>
      <c r="E20" s="26" t="s">
        <v>302</v>
      </c>
      <c r="F20" s="3" t="s">
        <v>303</v>
      </c>
      <c r="G20" s="11">
        <v>64</v>
      </c>
      <c r="H20" s="11">
        <v>70</v>
      </c>
      <c r="I20" s="11">
        <v>66</v>
      </c>
      <c r="J20" s="11">
        <v>63</v>
      </c>
      <c r="K20" s="11">
        <v>65</v>
      </c>
      <c r="L20" s="11">
        <v>60</v>
      </c>
      <c r="M20" s="11">
        <f t="shared" si="0"/>
        <v>70</v>
      </c>
      <c r="N20" s="4">
        <f>IF(M20&lt;80,"",VLOOKUP(M20,Tabelle1!$H$16:$I$46,2,FALSE))</f>
      </c>
      <c r="P20" s="4"/>
      <c r="Q20" s="31">
        <f t="shared" si="2"/>
        <v>64.66666666666667</v>
      </c>
      <c r="T20" s="31"/>
    </row>
    <row r="21" spans="1:20" ht="12.75">
      <c r="A21" s="10">
        <f t="shared" si="1"/>
        <v>16</v>
      </c>
      <c r="B21" s="11">
        <f>SUM(G21:L21)</f>
        <v>385</v>
      </c>
      <c r="C21" s="12" t="s">
        <v>5</v>
      </c>
      <c r="D21" s="11">
        <f>$B$6-B21</f>
        <v>67</v>
      </c>
      <c r="E21" s="26" t="s">
        <v>16</v>
      </c>
      <c r="F21" s="3" t="s">
        <v>201</v>
      </c>
      <c r="G21" s="11">
        <v>65</v>
      </c>
      <c r="H21" s="48">
        <v>77</v>
      </c>
      <c r="I21" s="11">
        <v>63</v>
      </c>
      <c r="J21" s="11">
        <v>61</v>
      </c>
      <c r="K21" s="11">
        <v>58</v>
      </c>
      <c r="L21" s="11">
        <v>61</v>
      </c>
      <c r="M21" s="11">
        <f t="shared" si="0"/>
        <v>77</v>
      </c>
      <c r="N21" s="4">
        <f>IF(M21&lt;80,"",VLOOKUP(M21,Tabelle1!$H$16:$I$46,2,FALSE))</f>
      </c>
      <c r="P21" s="4"/>
      <c r="Q21" s="31">
        <f t="shared" si="2"/>
        <v>64.16666666666667</v>
      </c>
      <c r="T21" s="31"/>
    </row>
    <row r="22" spans="1:20" ht="12.75">
      <c r="A22" s="10">
        <f t="shared" si="1"/>
        <v>16</v>
      </c>
      <c r="B22" s="11">
        <f>SUM(G22:L22)</f>
        <v>385</v>
      </c>
      <c r="C22" s="12"/>
      <c r="D22" s="11">
        <f>$B$6-B22</f>
        <v>67</v>
      </c>
      <c r="E22" s="26" t="s">
        <v>257</v>
      </c>
      <c r="F22" s="3" t="s">
        <v>8</v>
      </c>
      <c r="G22" s="11">
        <v>63</v>
      </c>
      <c r="H22" s="11">
        <v>59</v>
      </c>
      <c r="I22" s="11">
        <v>73</v>
      </c>
      <c r="J22" s="11">
        <v>62</v>
      </c>
      <c r="K22" s="11">
        <v>66</v>
      </c>
      <c r="L22" s="11">
        <v>62</v>
      </c>
      <c r="M22" s="11">
        <f t="shared" si="0"/>
        <v>73</v>
      </c>
      <c r="N22" s="4">
        <f>IF(M22&lt;80,"",VLOOKUP(M22,Tabelle1!$H$16:$I$46,2,FALSE))</f>
      </c>
      <c r="P22" s="4"/>
      <c r="Q22" s="31">
        <f t="shared" si="2"/>
        <v>64.16666666666667</v>
      </c>
      <c r="T22" s="31"/>
    </row>
    <row r="23" spans="1:20" ht="12.75">
      <c r="A23" s="10">
        <f t="shared" si="1"/>
        <v>18</v>
      </c>
      <c r="B23" s="11">
        <f>SUM(G23:L23)</f>
        <v>382</v>
      </c>
      <c r="C23" s="12" t="s">
        <v>5</v>
      </c>
      <c r="D23" s="11">
        <f>$B$6-B23</f>
        <v>70</v>
      </c>
      <c r="E23" s="26" t="s">
        <v>19</v>
      </c>
      <c r="F23" s="3" t="s">
        <v>8</v>
      </c>
      <c r="G23" s="11">
        <v>63</v>
      </c>
      <c r="H23" s="11">
        <v>72</v>
      </c>
      <c r="I23" s="11">
        <v>67</v>
      </c>
      <c r="J23" s="11">
        <v>69</v>
      </c>
      <c r="K23" s="11">
        <v>52</v>
      </c>
      <c r="L23" s="11">
        <v>59</v>
      </c>
      <c r="M23" s="11">
        <f t="shared" si="0"/>
        <v>72</v>
      </c>
      <c r="N23" s="4">
        <f>IF(M23&lt;80,"",VLOOKUP(M23,Tabelle1!$H$16:$I$46,2,FALSE))</f>
      </c>
      <c r="P23" s="4"/>
      <c r="Q23" s="31">
        <f t="shared" si="2"/>
        <v>63.666666666666664</v>
      </c>
      <c r="T23" s="31"/>
    </row>
    <row r="24" spans="1:20" ht="12.75">
      <c r="A24" s="10">
        <f t="shared" si="1"/>
        <v>19</v>
      </c>
      <c r="B24" s="11">
        <f>SUM(G24:L24)</f>
        <v>378</v>
      </c>
      <c r="C24" s="12" t="s">
        <v>5</v>
      </c>
      <c r="D24" s="11">
        <f>$B$6-B24</f>
        <v>74</v>
      </c>
      <c r="E24" s="26" t="s">
        <v>334</v>
      </c>
      <c r="F24" s="3" t="s">
        <v>106</v>
      </c>
      <c r="G24" s="11">
        <v>61</v>
      </c>
      <c r="H24" s="11">
        <v>51</v>
      </c>
      <c r="I24" s="11">
        <v>71</v>
      </c>
      <c r="J24" s="11">
        <v>53</v>
      </c>
      <c r="K24" s="11">
        <v>69</v>
      </c>
      <c r="L24" s="11">
        <v>73</v>
      </c>
      <c r="M24" s="11">
        <f t="shared" si="0"/>
        <v>73</v>
      </c>
      <c r="N24" s="4">
        <f>IF(M24&lt;80,"",VLOOKUP(M24,Tabelle1!$H$16:$I$46,2,FALSE))</f>
      </c>
      <c r="P24" s="4"/>
      <c r="Q24" s="31">
        <f t="shared" si="2"/>
        <v>63</v>
      </c>
      <c r="T24" s="31"/>
    </row>
    <row r="25" spans="1:17" ht="12.75">
      <c r="A25" s="10">
        <f t="shared" si="1"/>
        <v>19</v>
      </c>
      <c r="B25" s="11">
        <f>SUM(G25:L25)</f>
        <v>378</v>
      </c>
      <c r="C25" s="12" t="s">
        <v>5</v>
      </c>
      <c r="D25" s="11">
        <f>$B$6-B25</f>
        <v>74</v>
      </c>
      <c r="E25" s="26" t="s">
        <v>163</v>
      </c>
      <c r="F25" s="3" t="s">
        <v>161</v>
      </c>
      <c r="G25" s="11">
        <v>78</v>
      </c>
      <c r="H25" s="11">
        <v>61</v>
      </c>
      <c r="I25" s="11">
        <v>59</v>
      </c>
      <c r="J25" s="11">
        <v>65</v>
      </c>
      <c r="K25" s="11">
        <v>50</v>
      </c>
      <c r="L25" s="11">
        <v>65</v>
      </c>
      <c r="M25" s="11">
        <f t="shared" si="0"/>
        <v>78</v>
      </c>
      <c r="N25" s="4">
        <f>IF(M25&lt;80,"",VLOOKUP(M25,Tabelle1!$H$16:$I$46,2,FALSE))</f>
      </c>
      <c r="P25" s="4"/>
      <c r="Q25" s="31">
        <f t="shared" si="2"/>
        <v>63</v>
      </c>
    </row>
    <row r="26" spans="1:17" ht="12.75">
      <c r="A26" s="10">
        <f t="shared" si="1"/>
        <v>19</v>
      </c>
      <c r="B26" s="11">
        <f>SUM(G26:L26)</f>
        <v>378</v>
      </c>
      <c r="C26" s="12" t="s">
        <v>5</v>
      </c>
      <c r="D26" s="11">
        <f>$B$6-B26</f>
        <v>74</v>
      </c>
      <c r="E26" s="26" t="s">
        <v>157</v>
      </c>
      <c r="F26" s="3" t="s">
        <v>9</v>
      </c>
      <c r="G26" s="11">
        <v>69</v>
      </c>
      <c r="H26" s="11">
        <v>56</v>
      </c>
      <c r="I26" s="11">
        <v>61</v>
      </c>
      <c r="J26" s="11">
        <v>76</v>
      </c>
      <c r="K26" s="11">
        <v>55</v>
      </c>
      <c r="L26" s="11">
        <v>61</v>
      </c>
      <c r="M26" s="11">
        <f t="shared" si="0"/>
        <v>76</v>
      </c>
      <c r="N26" s="4">
        <f>IF(M26&lt;80,"",VLOOKUP(M26,Tabelle1!$H$16:$I$46,2,FALSE))</f>
      </c>
      <c r="P26" s="4"/>
      <c r="Q26" s="31">
        <f t="shared" si="2"/>
        <v>63</v>
      </c>
    </row>
    <row r="27" spans="1:17" ht="12.75">
      <c r="A27" s="10">
        <f t="shared" si="1"/>
        <v>22</v>
      </c>
      <c r="B27" s="11">
        <f>SUM(G27:L27)</f>
        <v>376</v>
      </c>
      <c r="C27" s="12" t="s">
        <v>5</v>
      </c>
      <c r="D27" s="11">
        <f>$B$6-B27</f>
        <v>76</v>
      </c>
      <c r="E27" s="26" t="s">
        <v>166</v>
      </c>
      <c r="F27" s="3" t="s">
        <v>161</v>
      </c>
      <c r="G27" s="11">
        <v>66</v>
      </c>
      <c r="H27" s="11">
        <v>64</v>
      </c>
      <c r="I27" s="11">
        <v>73</v>
      </c>
      <c r="J27" s="11">
        <v>62</v>
      </c>
      <c r="K27" s="11">
        <v>56</v>
      </c>
      <c r="L27" s="11">
        <v>55</v>
      </c>
      <c r="M27" s="11">
        <f t="shared" si="0"/>
        <v>73</v>
      </c>
      <c r="N27" s="4">
        <f>IF(M27&lt;80,"",VLOOKUP(M27,Tabelle1!$H$16:$I$46,2,FALSE))</f>
      </c>
      <c r="P27" s="4"/>
      <c r="Q27" s="31">
        <f t="shared" si="2"/>
        <v>62.666666666666664</v>
      </c>
    </row>
    <row r="28" spans="1:17" ht="12.75">
      <c r="A28" s="10">
        <f t="shared" si="1"/>
        <v>22</v>
      </c>
      <c r="B28" s="11">
        <f>SUM(G28:L28)</f>
        <v>376</v>
      </c>
      <c r="C28" s="12"/>
      <c r="D28" s="11">
        <f>$B$6-B28</f>
        <v>76</v>
      </c>
      <c r="E28" s="26" t="s">
        <v>229</v>
      </c>
      <c r="F28" s="3" t="s">
        <v>83</v>
      </c>
      <c r="G28" s="11">
        <v>61</v>
      </c>
      <c r="H28" s="11">
        <v>71</v>
      </c>
      <c r="I28" s="11">
        <v>56</v>
      </c>
      <c r="J28" s="11">
        <v>49</v>
      </c>
      <c r="K28" s="11">
        <v>76</v>
      </c>
      <c r="L28" s="11">
        <v>63</v>
      </c>
      <c r="M28" s="11">
        <f t="shared" si="0"/>
        <v>76</v>
      </c>
      <c r="N28" s="4">
        <f>IF(M28&lt;80,"",VLOOKUP(M28,Tabelle1!$H$16:$I$46,2,FALSE))</f>
      </c>
      <c r="P28" s="4"/>
      <c r="Q28" s="31">
        <f t="shared" si="2"/>
        <v>62.666666666666664</v>
      </c>
    </row>
    <row r="29" spans="1:17" ht="12.75">
      <c r="A29" s="10">
        <f t="shared" si="1"/>
        <v>24</v>
      </c>
      <c r="B29" s="11">
        <f>SUM(G29:L29)</f>
        <v>375</v>
      </c>
      <c r="C29" s="12" t="s">
        <v>5</v>
      </c>
      <c r="D29" s="11">
        <f>$B$6-B29</f>
        <v>77</v>
      </c>
      <c r="E29" s="26" t="s">
        <v>172</v>
      </c>
      <c r="F29" s="3" t="s">
        <v>161</v>
      </c>
      <c r="G29" s="11">
        <v>64</v>
      </c>
      <c r="H29" s="11">
        <v>57</v>
      </c>
      <c r="I29" s="11">
        <v>68</v>
      </c>
      <c r="J29" s="11">
        <v>64</v>
      </c>
      <c r="K29" s="11">
        <v>60</v>
      </c>
      <c r="L29" s="11">
        <v>62</v>
      </c>
      <c r="M29" s="11">
        <f t="shared" si="0"/>
        <v>68</v>
      </c>
      <c r="N29" s="4">
        <f>IF(M29&lt;80,"",VLOOKUP(M29,Tabelle1!$H$16:$I$46,2,FALSE))</f>
      </c>
      <c r="P29" s="4"/>
      <c r="Q29" s="31">
        <f t="shared" si="2"/>
        <v>62.5</v>
      </c>
    </row>
    <row r="30" spans="1:17" ht="12.75">
      <c r="A30" s="10">
        <f t="shared" si="1"/>
        <v>25</v>
      </c>
      <c r="B30" s="11">
        <f>SUM(G30:L30)</f>
        <v>373</v>
      </c>
      <c r="C30" s="12" t="s">
        <v>5</v>
      </c>
      <c r="D30" s="11">
        <f>$B$6-B30</f>
        <v>79</v>
      </c>
      <c r="E30" s="26" t="s">
        <v>231</v>
      </c>
      <c r="F30" s="3" t="s">
        <v>161</v>
      </c>
      <c r="G30" s="11">
        <v>69</v>
      </c>
      <c r="H30" s="11">
        <v>63</v>
      </c>
      <c r="I30" s="11">
        <v>68</v>
      </c>
      <c r="J30" s="11">
        <v>53</v>
      </c>
      <c r="K30" s="11">
        <v>57</v>
      </c>
      <c r="L30" s="11">
        <v>63</v>
      </c>
      <c r="M30" s="11">
        <f t="shared" si="0"/>
        <v>69</v>
      </c>
      <c r="N30" s="4">
        <f>IF(M30&lt;80,"",VLOOKUP(M30,Tabelle1!$H$16:$I$46,2,FALSE))</f>
      </c>
      <c r="P30" s="4"/>
      <c r="Q30" s="31">
        <f t="shared" si="2"/>
        <v>62.166666666666664</v>
      </c>
    </row>
    <row r="31" spans="1:17" ht="12.75">
      <c r="A31" s="10">
        <f t="shared" si="1"/>
        <v>26</v>
      </c>
      <c r="B31" s="11">
        <f>SUM(G31:L31)</f>
        <v>370</v>
      </c>
      <c r="C31" s="12" t="s">
        <v>5</v>
      </c>
      <c r="D31" s="11">
        <f>$B$6-B31</f>
        <v>82</v>
      </c>
      <c r="E31" s="26" t="s">
        <v>108</v>
      </c>
      <c r="F31" s="3" t="s">
        <v>106</v>
      </c>
      <c r="G31" s="11">
        <v>66</v>
      </c>
      <c r="H31" s="11">
        <v>56</v>
      </c>
      <c r="I31" s="11">
        <v>58</v>
      </c>
      <c r="J31" s="41">
        <v>59</v>
      </c>
      <c r="K31" s="11">
        <v>59</v>
      </c>
      <c r="L31" s="11">
        <v>72</v>
      </c>
      <c r="M31" s="11">
        <f t="shared" si="0"/>
        <v>72</v>
      </c>
      <c r="N31" s="4">
        <f>IF(M31&lt;80,"",VLOOKUP(M31,Tabelle1!$H$16:$I$46,2,FALSE))</f>
      </c>
      <c r="P31" s="4"/>
      <c r="Q31" s="31">
        <f t="shared" si="2"/>
        <v>61.666666666666664</v>
      </c>
    </row>
    <row r="32" spans="1:17" ht="12.75">
      <c r="A32" s="10">
        <f t="shared" si="1"/>
        <v>26</v>
      </c>
      <c r="B32" s="11">
        <f>SUM(G32:L32)</f>
        <v>370</v>
      </c>
      <c r="C32" s="12" t="s">
        <v>5</v>
      </c>
      <c r="D32" s="11">
        <f>$B$6-B32</f>
        <v>82</v>
      </c>
      <c r="E32" s="26" t="s">
        <v>17</v>
      </c>
      <c r="F32" s="3" t="s">
        <v>8</v>
      </c>
      <c r="G32" s="11">
        <v>58</v>
      </c>
      <c r="H32" s="11">
        <v>57</v>
      </c>
      <c r="I32" s="11">
        <v>63</v>
      </c>
      <c r="J32" s="11">
        <v>78</v>
      </c>
      <c r="K32" s="11">
        <v>55</v>
      </c>
      <c r="L32" s="11">
        <v>59</v>
      </c>
      <c r="M32" s="11">
        <f t="shared" si="0"/>
        <v>78</v>
      </c>
      <c r="N32" s="4">
        <f>IF(M32&lt;80,"",VLOOKUP(M32,Tabelle1!$H$16:$I$46,2,FALSE))</f>
      </c>
      <c r="P32" s="4"/>
      <c r="Q32" s="31">
        <f t="shared" si="2"/>
        <v>61.666666666666664</v>
      </c>
    </row>
    <row r="33" spans="1:17" ht="12.75">
      <c r="A33" s="10">
        <f t="shared" si="1"/>
        <v>28</v>
      </c>
      <c r="B33" s="11">
        <f>SUM(G33:L33)</f>
        <v>362</v>
      </c>
      <c r="C33" s="12" t="s">
        <v>5</v>
      </c>
      <c r="D33" s="11">
        <f>$B$6-B33</f>
        <v>90</v>
      </c>
      <c r="E33" s="26" t="s">
        <v>271</v>
      </c>
      <c r="F33" s="3" t="s">
        <v>83</v>
      </c>
      <c r="G33" s="11">
        <v>54</v>
      </c>
      <c r="H33" s="11">
        <v>68</v>
      </c>
      <c r="I33" s="11">
        <v>61</v>
      </c>
      <c r="J33" s="11">
        <v>60</v>
      </c>
      <c r="K33" s="11">
        <v>59</v>
      </c>
      <c r="L33" s="11">
        <v>60</v>
      </c>
      <c r="M33" s="11">
        <f t="shared" si="0"/>
        <v>68</v>
      </c>
      <c r="N33" s="4">
        <f>IF(M33&lt;80,"",VLOOKUP(M33,Tabelle1!$H$16:$I$46,2,FALSE))</f>
      </c>
      <c r="P33" s="4"/>
      <c r="Q33" s="31">
        <f t="shared" si="2"/>
        <v>60.333333333333336</v>
      </c>
    </row>
    <row r="34" spans="1:17" ht="12.75">
      <c r="A34" s="10">
        <f t="shared" si="1"/>
        <v>29</v>
      </c>
      <c r="B34" s="11">
        <f>SUM(G34:L34)</f>
        <v>354</v>
      </c>
      <c r="C34" s="12"/>
      <c r="D34" s="11">
        <f>$B$6-B34</f>
        <v>98</v>
      </c>
      <c r="E34" s="26" t="s">
        <v>155</v>
      </c>
      <c r="F34" s="3" t="s">
        <v>121</v>
      </c>
      <c r="G34" s="11">
        <v>52</v>
      </c>
      <c r="H34" s="11">
        <v>57</v>
      </c>
      <c r="I34" s="11">
        <v>54</v>
      </c>
      <c r="J34" s="11">
        <v>68</v>
      </c>
      <c r="K34" s="11">
        <v>70</v>
      </c>
      <c r="L34" s="11">
        <v>53</v>
      </c>
      <c r="M34" s="11">
        <f t="shared" si="0"/>
        <v>70</v>
      </c>
      <c r="N34" s="4">
        <f>IF(M34&lt;80,"",VLOOKUP(M34,Tabelle1!$H$16:$I$46,2,FALSE))</f>
      </c>
      <c r="P34" s="4"/>
      <c r="Q34" s="31">
        <f t="shared" si="2"/>
        <v>59</v>
      </c>
    </row>
    <row r="35" spans="1:17" ht="12.75">
      <c r="A35" s="10">
        <f t="shared" si="1"/>
        <v>30</v>
      </c>
      <c r="B35" s="11">
        <f>SUM(G35:L35)</f>
        <v>352</v>
      </c>
      <c r="C35" s="12" t="s">
        <v>5</v>
      </c>
      <c r="D35" s="11">
        <f>$B$6-B35</f>
        <v>100</v>
      </c>
      <c r="E35" s="26" t="s">
        <v>189</v>
      </c>
      <c r="F35" s="3" t="s">
        <v>201</v>
      </c>
      <c r="G35" s="11">
        <v>52</v>
      </c>
      <c r="H35" s="11">
        <v>54</v>
      </c>
      <c r="I35" s="41">
        <v>53</v>
      </c>
      <c r="J35" s="41">
        <v>60</v>
      </c>
      <c r="K35" s="41">
        <v>69</v>
      </c>
      <c r="L35" s="11">
        <v>64</v>
      </c>
      <c r="M35" s="11">
        <f t="shared" si="0"/>
        <v>69</v>
      </c>
      <c r="N35" s="4">
        <f>IF(M35&lt;80,"",VLOOKUP(M35,Tabelle1!$H$16:$I$46,2,FALSE))</f>
      </c>
      <c r="P35" s="4"/>
      <c r="Q35" s="31">
        <f t="shared" si="2"/>
        <v>58.666666666666664</v>
      </c>
    </row>
    <row r="36" spans="1:17" ht="12.75">
      <c r="A36" s="10">
        <f t="shared" si="1"/>
        <v>31</v>
      </c>
      <c r="B36" s="11">
        <f>SUM(G36:L36)</f>
        <v>350</v>
      </c>
      <c r="C36" s="12" t="s">
        <v>5</v>
      </c>
      <c r="D36" s="11">
        <f>$B$6-B36</f>
        <v>102</v>
      </c>
      <c r="E36" s="26" t="s">
        <v>216</v>
      </c>
      <c r="F36" s="3" t="s">
        <v>8</v>
      </c>
      <c r="G36" s="11">
        <v>52</v>
      </c>
      <c r="H36" s="11">
        <v>67</v>
      </c>
      <c r="I36" s="11">
        <v>59</v>
      </c>
      <c r="J36" s="11">
        <v>60</v>
      </c>
      <c r="K36" s="11">
        <v>59</v>
      </c>
      <c r="L36" s="11">
        <v>53</v>
      </c>
      <c r="M36" s="11">
        <f t="shared" si="0"/>
        <v>67</v>
      </c>
      <c r="N36" s="4">
        <f>IF(M36&lt;80,"",VLOOKUP(M36,Tabelle1!$H$16:$I$46,2,FALSE))</f>
      </c>
      <c r="P36" s="4"/>
      <c r="Q36" s="31">
        <f t="shared" si="2"/>
        <v>58.333333333333336</v>
      </c>
    </row>
    <row r="37" spans="1:17" ht="12.75">
      <c r="A37" s="10">
        <f t="shared" si="1"/>
        <v>32</v>
      </c>
      <c r="B37" s="11">
        <f>SUM(G37:L37)</f>
        <v>343</v>
      </c>
      <c r="C37" s="12" t="s">
        <v>5</v>
      </c>
      <c r="D37" s="11">
        <f>$B$6-B37</f>
        <v>109</v>
      </c>
      <c r="E37" s="26" t="s">
        <v>270</v>
      </c>
      <c r="F37" s="3" t="s">
        <v>83</v>
      </c>
      <c r="G37" s="11">
        <v>39</v>
      </c>
      <c r="H37" s="11">
        <v>67</v>
      </c>
      <c r="I37" s="11">
        <v>60</v>
      </c>
      <c r="J37" s="11">
        <v>59</v>
      </c>
      <c r="K37" s="11">
        <v>55</v>
      </c>
      <c r="L37" s="11">
        <v>63</v>
      </c>
      <c r="M37" s="11">
        <f t="shared" si="0"/>
        <v>67</v>
      </c>
      <c r="N37" s="4">
        <f>IF(M37&lt;80,"",VLOOKUP(M37,Tabelle1!$H$16:$I$46,2,FALSE))</f>
      </c>
      <c r="P37" s="4"/>
      <c r="Q37" s="31">
        <f t="shared" si="2"/>
        <v>57.166666666666664</v>
      </c>
    </row>
    <row r="38" spans="1:17" ht="12.75">
      <c r="A38" s="10">
        <f t="shared" si="1"/>
        <v>33</v>
      </c>
      <c r="B38" s="11">
        <f>SUM(G38:L38)</f>
        <v>337</v>
      </c>
      <c r="C38" s="12" t="s">
        <v>5</v>
      </c>
      <c r="D38" s="11">
        <f>$B$6-B38</f>
        <v>115</v>
      </c>
      <c r="E38" s="26" t="s">
        <v>335</v>
      </c>
      <c r="F38" s="3" t="s">
        <v>106</v>
      </c>
      <c r="G38" s="11">
        <v>51</v>
      </c>
      <c r="H38" s="11">
        <v>56</v>
      </c>
      <c r="I38" s="11">
        <v>59</v>
      </c>
      <c r="J38" s="11">
        <v>60</v>
      </c>
      <c r="K38" s="11">
        <v>51</v>
      </c>
      <c r="L38" s="11">
        <v>60</v>
      </c>
      <c r="M38" s="11">
        <f aca="true" t="shared" si="3" ref="M38:M58">IF(ISBLANK(F38),0,MAX(G38,H38,I38,J38,K38,L38))</f>
        <v>60</v>
      </c>
      <c r="N38" s="4">
        <f>IF(M38&lt;80,"",VLOOKUP(M38,Tabelle1!$H$16:$I$46,2,FALSE))</f>
      </c>
      <c r="P38" s="4"/>
      <c r="Q38" s="31">
        <f t="shared" si="2"/>
        <v>56.166666666666664</v>
      </c>
    </row>
    <row r="39" spans="1:17" ht="12.75">
      <c r="A39" s="10">
        <f t="shared" si="1"/>
        <v>34</v>
      </c>
      <c r="B39" s="11">
        <f>SUM(G39:L39)</f>
        <v>332</v>
      </c>
      <c r="C39" s="12" t="s">
        <v>5</v>
      </c>
      <c r="D39" s="11">
        <f>$B$6-B39</f>
        <v>120</v>
      </c>
      <c r="E39" s="26" t="s">
        <v>156</v>
      </c>
      <c r="F39" s="3" t="s">
        <v>106</v>
      </c>
      <c r="G39" s="11">
        <v>64</v>
      </c>
      <c r="H39" s="11">
        <v>70</v>
      </c>
      <c r="I39" s="11">
        <v>67</v>
      </c>
      <c r="J39" s="11">
        <v>64</v>
      </c>
      <c r="K39" s="11" t="s">
        <v>373</v>
      </c>
      <c r="L39" s="11">
        <v>67</v>
      </c>
      <c r="M39" s="11">
        <f t="shared" si="3"/>
        <v>70</v>
      </c>
      <c r="N39" s="4">
        <f>IF(M39&lt;80,"",VLOOKUP(M39,Tabelle1!$H$16:$I$46,2,FALSE))</f>
      </c>
      <c r="P39" s="4"/>
      <c r="Q39" s="31">
        <f t="shared" si="2"/>
        <v>66.4</v>
      </c>
    </row>
    <row r="40" spans="1:17" ht="12.75">
      <c r="A40" s="10">
        <f t="shared" si="1"/>
        <v>34</v>
      </c>
      <c r="B40" s="11">
        <f>SUM(G40:L40)</f>
        <v>332</v>
      </c>
      <c r="C40" s="12" t="s">
        <v>5</v>
      </c>
      <c r="D40" s="11">
        <f>$B$6-B40</f>
        <v>120</v>
      </c>
      <c r="E40" s="26" t="s">
        <v>192</v>
      </c>
      <c r="F40" s="3" t="s">
        <v>161</v>
      </c>
      <c r="G40" s="11">
        <v>54</v>
      </c>
      <c r="H40" s="11">
        <v>56</v>
      </c>
      <c r="I40" s="11">
        <v>63</v>
      </c>
      <c r="J40" s="11">
        <v>52</v>
      </c>
      <c r="K40" s="11">
        <v>50</v>
      </c>
      <c r="L40" s="11">
        <v>57</v>
      </c>
      <c r="M40" s="11">
        <f t="shared" si="3"/>
        <v>63</v>
      </c>
      <c r="N40" s="4">
        <f>IF(M40&lt;80,"",VLOOKUP(M40,Tabelle1!$H$16:$I$46,2,FALSE))</f>
      </c>
      <c r="P40" s="4"/>
      <c r="Q40" s="31">
        <f t="shared" si="2"/>
        <v>55.333333333333336</v>
      </c>
    </row>
    <row r="41" spans="1:17" ht="12.75">
      <c r="A41" s="10">
        <f t="shared" si="1"/>
        <v>36</v>
      </c>
      <c r="B41" s="11">
        <f>SUM(G41:L41)</f>
        <v>331</v>
      </c>
      <c r="C41" s="12"/>
      <c r="D41" s="11">
        <f>$B$6-B41</f>
        <v>121</v>
      </c>
      <c r="E41" s="26" t="s">
        <v>205</v>
      </c>
      <c r="F41" s="3" t="s">
        <v>201</v>
      </c>
      <c r="G41" s="11">
        <v>56</v>
      </c>
      <c r="H41" s="11">
        <v>52</v>
      </c>
      <c r="I41" s="48">
        <v>82</v>
      </c>
      <c r="J41" s="48">
        <v>80</v>
      </c>
      <c r="K41" s="11" t="s">
        <v>373</v>
      </c>
      <c r="L41" s="11">
        <v>61</v>
      </c>
      <c r="M41" s="11">
        <f t="shared" si="3"/>
        <v>82</v>
      </c>
      <c r="N41" s="4" t="str">
        <f>IF(M41&lt;80,"",VLOOKUP(M41,Tabelle1!$H$16:$I$46,2,FALSE))</f>
        <v>Bronze</v>
      </c>
      <c r="P41" s="4"/>
      <c r="Q41" s="31">
        <f t="shared" si="2"/>
        <v>66.2</v>
      </c>
    </row>
    <row r="42" spans="1:17" ht="12.75">
      <c r="A42" s="10">
        <f t="shared" si="1"/>
        <v>37</v>
      </c>
      <c r="B42" s="11">
        <f>SUM(G42:L42)</f>
        <v>315</v>
      </c>
      <c r="C42" s="12" t="s">
        <v>5</v>
      </c>
      <c r="D42" s="11">
        <f>$B$6-B42</f>
        <v>137</v>
      </c>
      <c r="E42" s="26" t="s">
        <v>285</v>
      </c>
      <c r="F42" s="3" t="s">
        <v>106</v>
      </c>
      <c r="G42" s="11">
        <v>66</v>
      </c>
      <c r="H42" s="11">
        <v>54</v>
      </c>
      <c r="I42" s="11" t="s">
        <v>373</v>
      </c>
      <c r="J42" s="11">
        <v>60</v>
      </c>
      <c r="K42" s="11">
        <v>58</v>
      </c>
      <c r="L42" s="11">
        <v>77</v>
      </c>
      <c r="M42" s="11">
        <f t="shared" si="3"/>
        <v>77</v>
      </c>
      <c r="N42" s="4">
        <f>IF(M42&lt;80,"",VLOOKUP(M42,Tabelle1!$H$16:$I$46,2,FALSE))</f>
      </c>
      <c r="P42" s="4"/>
      <c r="Q42" s="31">
        <f t="shared" si="2"/>
        <v>63</v>
      </c>
    </row>
    <row r="43" spans="1:17" ht="12.75">
      <c r="A43" s="10">
        <f t="shared" si="1"/>
        <v>38</v>
      </c>
      <c r="B43" s="11">
        <f>SUM(G43:L43)</f>
        <v>310</v>
      </c>
      <c r="C43" s="12" t="s">
        <v>5</v>
      </c>
      <c r="D43" s="11">
        <f>$B$6-B43</f>
        <v>142</v>
      </c>
      <c r="E43" s="26" t="s">
        <v>284</v>
      </c>
      <c r="F43" s="3" t="s">
        <v>106</v>
      </c>
      <c r="G43" s="11">
        <v>68</v>
      </c>
      <c r="H43" s="11">
        <v>61</v>
      </c>
      <c r="I43" s="11">
        <v>64</v>
      </c>
      <c r="J43" s="11">
        <v>58</v>
      </c>
      <c r="K43" s="11">
        <v>59</v>
      </c>
      <c r="L43" s="11" t="s">
        <v>373</v>
      </c>
      <c r="M43" s="11">
        <f t="shared" si="3"/>
        <v>68</v>
      </c>
      <c r="N43" s="4">
        <f>IF(M43&lt;80,"",VLOOKUP(M43,Tabelle1!$H$16:$I$46,2,FALSE))</f>
      </c>
      <c r="P43" s="4"/>
      <c r="Q43" s="31">
        <f t="shared" si="2"/>
        <v>62</v>
      </c>
    </row>
    <row r="44" spans="1:17" ht="12.75">
      <c r="A44" s="10">
        <f t="shared" si="1"/>
        <v>39</v>
      </c>
      <c r="B44" s="11">
        <f>SUM(G44:L44)</f>
        <v>308</v>
      </c>
      <c r="C44" s="12"/>
      <c r="D44" s="11">
        <f>$B$6-B44</f>
        <v>144</v>
      </c>
      <c r="E44" s="26" t="s">
        <v>207</v>
      </c>
      <c r="F44" s="3" t="s">
        <v>201</v>
      </c>
      <c r="G44" s="11">
        <v>64</v>
      </c>
      <c r="H44" s="11" t="s">
        <v>373</v>
      </c>
      <c r="I44" s="11">
        <v>75</v>
      </c>
      <c r="J44" s="11">
        <v>54</v>
      </c>
      <c r="K44" s="11">
        <v>63</v>
      </c>
      <c r="L44" s="11">
        <v>52</v>
      </c>
      <c r="M44" s="11">
        <f t="shared" si="3"/>
        <v>75</v>
      </c>
      <c r="N44" s="4">
        <f>IF(M44&lt;80,"",VLOOKUP(M44,Tabelle1!$H$16:$I$46,2,FALSE))</f>
      </c>
      <c r="P44" s="4"/>
      <c r="Q44" s="31">
        <f t="shared" si="2"/>
        <v>61.6</v>
      </c>
    </row>
    <row r="45" spans="1:17" ht="12.75">
      <c r="A45" s="10">
        <f t="shared" si="1"/>
        <v>39</v>
      </c>
      <c r="B45" s="11">
        <f>SUM(G45:L45)</f>
        <v>308</v>
      </c>
      <c r="C45" s="12" t="s">
        <v>5</v>
      </c>
      <c r="D45" s="11">
        <f>$B$6-B45</f>
        <v>144</v>
      </c>
      <c r="E45" s="26" t="s">
        <v>95</v>
      </c>
      <c r="F45" s="3" t="s">
        <v>121</v>
      </c>
      <c r="G45" s="11">
        <v>58</v>
      </c>
      <c r="H45" s="11">
        <v>60</v>
      </c>
      <c r="I45" s="11">
        <v>64</v>
      </c>
      <c r="J45" s="11">
        <v>68</v>
      </c>
      <c r="K45" s="11" t="s">
        <v>373</v>
      </c>
      <c r="L45" s="11">
        <v>58</v>
      </c>
      <c r="M45" s="11">
        <f t="shared" si="3"/>
        <v>68</v>
      </c>
      <c r="N45" s="4">
        <f>IF(M45&lt;80,"",VLOOKUP(M45,Tabelle1!$H$16:$I$46,2,FALSE))</f>
      </c>
      <c r="P45" s="4"/>
      <c r="Q45" s="31">
        <f t="shared" si="2"/>
        <v>61.6</v>
      </c>
    </row>
    <row r="46" spans="1:17" ht="12.75">
      <c r="A46" s="10">
        <f t="shared" si="1"/>
        <v>41</v>
      </c>
      <c r="B46" s="11">
        <f>SUM(G46:L46)</f>
        <v>299</v>
      </c>
      <c r="C46" s="12" t="s">
        <v>5</v>
      </c>
      <c r="D46" s="11">
        <f>$B$6-B46</f>
        <v>153</v>
      </c>
      <c r="E46" s="26" t="s">
        <v>107</v>
      </c>
      <c r="F46" s="3" t="s">
        <v>106</v>
      </c>
      <c r="G46" s="11">
        <v>58</v>
      </c>
      <c r="H46" s="11" t="s">
        <v>373</v>
      </c>
      <c r="I46" s="11">
        <v>56</v>
      </c>
      <c r="J46" s="11">
        <v>65</v>
      </c>
      <c r="K46" s="11">
        <v>61</v>
      </c>
      <c r="L46" s="11">
        <v>59</v>
      </c>
      <c r="M46" s="11">
        <f t="shared" si="3"/>
        <v>65</v>
      </c>
      <c r="N46" s="4">
        <f>IF(M46&lt;80,"",VLOOKUP(M46,Tabelle1!$H$16:$I$46,2,FALSE))</f>
      </c>
      <c r="P46" s="4"/>
      <c r="Q46" s="31">
        <f t="shared" si="2"/>
        <v>59.8</v>
      </c>
    </row>
    <row r="47" spans="1:17" ht="12.75">
      <c r="A47" s="10">
        <f t="shared" si="1"/>
        <v>42</v>
      </c>
      <c r="B47" s="11">
        <f>SUM(G47:L47)</f>
        <v>296</v>
      </c>
      <c r="C47" s="12" t="s">
        <v>5</v>
      </c>
      <c r="D47" s="11">
        <f>$B$6-B47</f>
        <v>156</v>
      </c>
      <c r="E47" s="26" t="s">
        <v>356</v>
      </c>
      <c r="F47" s="3" t="s">
        <v>201</v>
      </c>
      <c r="G47" s="11">
        <v>57</v>
      </c>
      <c r="H47" s="11">
        <v>65</v>
      </c>
      <c r="I47" s="11">
        <v>57</v>
      </c>
      <c r="J47" s="41" t="s">
        <v>373</v>
      </c>
      <c r="K47" s="41">
        <v>63</v>
      </c>
      <c r="L47" s="11">
        <v>54</v>
      </c>
      <c r="M47" s="11">
        <f t="shared" si="3"/>
        <v>65</v>
      </c>
      <c r="N47" s="4">
        <f>IF(M47&lt;80,"",VLOOKUP(M47,Tabelle1!$H$16:$I$46,2,FALSE))</f>
      </c>
      <c r="P47" s="4"/>
      <c r="Q47" s="31">
        <f t="shared" si="2"/>
        <v>59.2</v>
      </c>
    </row>
    <row r="48" spans="1:17" ht="12.75">
      <c r="A48" s="10">
        <f t="shared" si="1"/>
        <v>43</v>
      </c>
      <c r="B48" s="11">
        <f>SUM(G48:L48)</f>
        <v>274</v>
      </c>
      <c r="C48" s="12" t="s">
        <v>5</v>
      </c>
      <c r="D48" s="11">
        <f>$B$6-B48</f>
        <v>178</v>
      </c>
      <c r="E48" s="26" t="s">
        <v>371</v>
      </c>
      <c r="F48" s="3" t="s">
        <v>121</v>
      </c>
      <c r="G48" s="11">
        <v>60</v>
      </c>
      <c r="H48" s="11">
        <v>45</v>
      </c>
      <c r="I48" s="11">
        <v>60</v>
      </c>
      <c r="J48" s="11">
        <v>59</v>
      </c>
      <c r="K48" s="11" t="s">
        <v>373</v>
      </c>
      <c r="L48" s="11">
        <v>50</v>
      </c>
      <c r="M48" s="11">
        <f t="shared" si="3"/>
        <v>60</v>
      </c>
      <c r="N48" s="4">
        <f>IF(M48&lt;80,"",VLOOKUP(M48,Tabelle1!$H$16:$I$46,2,FALSE))</f>
      </c>
      <c r="P48" s="4"/>
      <c r="Q48" s="31">
        <f t="shared" si="2"/>
        <v>54.8</v>
      </c>
    </row>
    <row r="49" spans="1:17" ht="12.75">
      <c r="A49" s="10">
        <f t="shared" si="1"/>
        <v>44</v>
      </c>
      <c r="B49" s="11">
        <f>SUM(G49:L49)</f>
        <v>200</v>
      </c>
      <c r="C49" s="12" t="s">
        <v>5</v>
      </c>
      <c r="D49" s="11">
        <f>$B$6-B49</f>
        <v>252</v>
      </c>
      <c r="E49" s="26" t="s">
        <v>20</v>
      </c>
      <c r="F49" s="3" t="s">
        <v>9</v>
      </c>
      <c r="G49" s="11">
        <v>66</v>
      </c>
      <c r="H49" s="11">
        <v>68</v>
      </c>
      <c r="I49" s="11" t="s">
        <v>373</v>
      </c>
      <c r="J49" s="11" t="s">
        <v>373</v>
      </c>
      <c r="K49" s="11" t="s">
        <v>373</v>
      </c>
      <c r="L49" s="11">
        <v>66</v>
      </c>
      <c r="M49" s="11">
        <f t="shared" si="3"/>
        <v>68</v>
      </c>
      <c r="N49" s="4">
        <f>IF(M49&lt;80,"",VLOOKUP(M49,Tabelle1!$H$16:$I$46,2,FALSE))</f>
      </c>
      <c r="P49" s="4"/>
      <c r="Q49" s="31">
        <f t="shared" si="2"/>
        <v>66.66666666666667</v>
      </c>
    </row>
    <row r="50" spans="1:17" ht="12.75">
      <c r="A50" s="10">
        <f t="shared" si="1"/>
        <v>45</v>
      </c>
      <c r="B50" s="11">
        <f>SUM(G50:L50)</f>
        <v>182</v>
      </c>
      <c r="C50" s="12" t="s">
        <v>5</v>
      </c>
      <c r="D50" s="11">
        <f>$B$6-B50</f>
        <v>270</v>
      </c>
      <c r="E50" s="26" t="s">
        <v>272</v>
      </c>
      <c r="F50" s="3" t="s">
        <v>83</v>
      </c>
      <c r="G50" s="11" t="s">
        <v>373</v>
      </c>
      <c r="H50" s="11" t="s">
        <v>373</v>
      </c>
      <c r="I50" s="11">
        <v>58</v>
      </c>
      <c r="J50" s="11" t="s">
        <v>373</v>
      </c>
      <c r="K50" s="11">
        <v>55</v>
      </c>
      <c r="L50" s="11">
        <v>69</v>
      </c>
      <c r="M50" s="11">
        <f t="shared" si="3"/>
        <v>69</v>
      </c>
      <c r="N50" s="4">
        <f>IF(M50&lt;80,"",VLOOKUP(M50,Tabelle1!$H$16:$I$46,2,FALSE))</f>
      </c>
      <c r="P50" s="4"/>
      <c r="Q50" s="31">
        <f t="shared" si="2"/>
        <v>60.666666666666664</v>
      </c>
    </row>
    <row r="51" spans="1:17" ht="12.75">
      <c r="A51" s="10">
        <f t="shared" si="1"/>
        <v>46</v>
      </c>
      <c r="B51" s="11">
        <f>SUM(G51:L51)</f>
        <v>141</v>
      </c>
      <c r="C51" s="12" t="s">
        <v>5</v>
      </c>
      <c r="D51" s="11">
        <f>$B$6-B51</f>
        <v>311</v>
      </c>
      <c r="E51" s="26" t="s">
        <v>215</v>
      </c>
      <c r="F51" s="3" t="s">
        <v>8</v>
      </c>
      <c r="G51" s="11">
        <v>70</v>
      </c>
      <c r="H51" s="11">
        <v>71</v>
      </c>
      <c r="I51" s="11" t="s">
        <v>373</v>
      </c>
      <c r="J51" s="11" t="s">
        <v>373</v>
      </c>
      <c r="K51" s="11" t="s">
        <v>373</v>
      </c>
      <c r="L51" s="11" t="s">
        <v>373</v>
      </c>
      <c r="M51" s="11">
        <f t="shared" si="3"/>
        <v>71</v>
      </c>
      <c r="N51" s="4">
        <f>IF(M51&lt;80,"",VLOOKUP(M51,Tabelle1!$H$16:$I$46,2,FALSE))</f>
      </c>
      <c r="P51" s="4"/>
      <c r="Q51" s="31">
        <f t="shared" si="2"/>
        <v>70.5</v>
      </c>
    </row>
    <row r="52" spans="1:17" ht="12.75">
      <c r="A52" s="10">
        <f t="shared" si="1"/>
        <v>47</v>
      </c>
      <c r="B52" s="11">
        <f>SUM(G52:L52)</f>
        <v>66</v>
      </c>
      <c r="C52" s="12" t="s">
        <v>5</v>
      </c>
      <c r="D52" s="11">
        <f>$B$6-B52</f>
        <v>386</v>
      </c>
      <c r="E52" s="26" t="s">
        <v>289</v>
      </c>
      <c r="F52" s="3" t="s">
        <v>121</v>
      </c>
      <c r="G52" s="11" t="s">
        <v>373</v>
      </c>
      <c r="H52" s="11" t="s">
        <v>373</v>
      </c>
      <c r="I52" s="11" t="s">
        <v>373</v>
      </c>
      <c r="J52" s="11" t="s">
        <v>373</v>
      </c>
      <c r="K52" s="11" t="s">
        <v>373</v>
      </c>
      <c r="L52" s="11">
        <v>66</v>
      </c>
      <c r="M52" s="11">
        <f t="shared" si="3"/>
        <v>66</v>
      </c>
      <c r="N52" s="4">
        <f>IF(M52&lt;80,"",VLOOKUP(M52,Tabelle1!$H$16:$I$46,2,FALSE))</f>
      </c>
      <c r="P52" s="4"/>
      <c r="Q52" s="31">
        <f t="shared" si="2"/>
        <v>66</v>
      </c>
    </row>
    <row r="53" spans="1:17" ht="12.75">
      <c r="A53" s="10">
        <f t="shared" si="1"/>
        <v>48</v>
      </c>
      <c r="B53" s="11">
        <f>SUM(G53:L53)</f>
        <v>64</v>
      </c>
      <c r="C53" s="12" t="s">
        <v>5</v>
      </c>
      <c r="D53" s="11">
        <f>$B$6-B53</f>
        <v>388</v>
      </c>
      <c r="E53" s="26" t="s">
        <v>211</v>
      </c>
      <c r="F53" s="3" t="s">
        <v>121</v>
      </c>
      <c r="G53" s="11" t="s">
        <v>373</v>
      </c>
      <c r="H53" s="11" t="s">
        <v>373</v>
      </c>
      <c r="I53" s="11" t="s">
        <v>373</v>
      </c>
      <c r="J53" s="11" t="s">
        <v>373</v>
      </c>
      <c r="K53" s="11">
        <v>64</v>
      </c>
      <c r="L53" s="11" t="s">
        <v>373</v>
      </c>
      <c r="M53" s="11">
        <f t="shared" si="3"/>
        <v>64</v>
      </c>
      <c r="N53" s="4">
        <f>IF(M53&lt;80,"",VLOOKUP(M53,Tabelle1!$H$16:$I$46,2,FALSE))</f>
      </c>
      <c r="P53" s="4"/>
      <c r="Q53" s="31">
        <f t="shared" si="2"/>
        <v>64</v>
      </c>
    </row>
    <row r="54" spans="1:17" ht="12.75">
      <c r="A54" s="10">
        <f t="shared" si="1"/>
        <v>49</v>
      </c>
      <c r="B54" s="11">
        <f>SUM(G54:L54)</f>
        <v>0</v>
      </c>
      <c r="C54" s="11"/>
      <c r="D54" s="11">
        <f>$B$6-B54</f>
        <v>452</v>
      </c>
      <c r="E54" s="26" t="s">
        <v>353</v>
      </c>
      <c r="F54" s="3" t="s">
        <v>83</v>
      </c>
      <c r="G54" s="11" t="s">
        <v>373</v>
      </c>
      <c r="H54" s="11" t="s">
        <v>373</v>
      </c>
      <c r="I54" s="11" t="s">
        <v>373</v>
      </c>
      <c r="J54" s="11" t="s">
        <v>373</v>
      </c>
      <c r="K54" s="11" t="s">
        <v>373</v>
      </c>
      <c r="L54" s="11" t="s">
        <v>373</v>
      </c>
      <c r="M54" s="11">
        <f t="shared" si="3"/>
        <v>0</v>
      </c>
      <c r="N54" s="4">
        <f>IF(M54&lt;80,"",VLOOKUP(M54,Tabelle1!$H$16:$I$46,2,FALSE))</f>
      </c>
      <c r="P54" s="4"/>
      <c r="Q54" s="31" t="e">
        <f t="shared" si="2"/>
        <v>#DIV/0!</v>
      </c>
    </row>
    <row r="55" spans="1:17" ht="12.75">
      <c r="A55" s="10">
        <f t="shared" si="1"/>
        <v>49</v>
      </c>
      <c r="B55" s="11">
        <f>SUM(G55:L55)</f>
        <v>0</v>
      </c>
      <c r="C55" s="12" t="s">
        <v>5</v>
      </c>
      <c r="D55" s="11">
        <f>$B$6-B55</f>
        <v>452</v>
      </c>
      <c r="E55" s="26" t="s">
        <v>313</v>
      </c>
      <c r="F55" s="3" t="s">
        <v>121</v>
      </c>
      <c r="G55" s="11" t="s">
        <v>373</v>
      </c>
      <c r="H55" s="11" t="s">
        <v>373</v>
      </c>
      <c r="I55" s="11" t="s">
        <v>373</v>
      </c>
      <c r="J55" s="11" t="s">
        <v>373</v>
      </c>
      <c r="K55" s="11" t="s">
        <v>373</v>
      </c>
      <c r="L55" s="11" t="s">
        <v>373</v>
      </c>
      <c r="M55" s="11">
        <f t="shared" si="3"/>
        <v>0</v>
      </c>
      <c r="N55" s="4">
        <f>IF(M55&lt;80,"",VLOOKUP(M55,Tabelle1!$H$16:$I$46,2,FALSE))</f>
      </c>
      <c r="P55" s="4"/>
      <c r="Q55" s="31" t="e">
        <f t="shared" si="2"/>
        <v>#DIV/0!</v>
      </c>
    </row>
    <row r="56" spans="1:17" ht="12.75">
      <c r="A56" s="10">
        <f t="shared" si="1"/>
        <v>49</v>
      </c>
      <c r="B56" s="11">
        <f>SUM(G56:L56)</f>
        <v>0</v>
      </c>
      <c r="C56" s="12" t="s">
        <v>5</v>
      </c>
      <c r="D56" s="11">
        <f>$B$6-B56</f>
        <v>452</v>
      </c>
      <c r="E56" s="26" t="s">
        <v>269</v>
      </c>
      <c r="F56" s="3" t="s">
        <v>83</v>
      </c>
      <c r="G56" s="11" t="s">
        <v>373</v>
      </c>
      <c r="H56" s="11" t="s">
        <v>373</v>
      </c>
      <c r="I56" s="41" t="s">
        <v>373</v>
      </c>
      <c r="J56" s="41" t="s">
        <v>373</v>
      </c>
      <c r="K56" s="41" t="s">
        <v>373</v>
      </c>
      <c r="L56" s="11" t="s">
        <v>373</v>
      </c>
      <c r="M56" s="11">
        <f t="shared" si="3"/>
        <v>0</v>
      </c>
      <c r="N56" s="4">
        <f>IF(M56&lt;80,"",VLOOKUP(M56,Tabelle1!$H$16:$I$46,2,FALSE))</f>
      </c>
      <c r="P56" s="4"/>
      <c r="Q56" s="31" t="e">
        <f t="shared" si="2"/>
        <v>#DIV/0!</v>
      </c>
    </row>
    <row r="57" spans="1:17" ht="12.75">
      <c r="A57" s="10">
        <f t="shared" si="1"/>
        <v>49</v>
      </c>
      <c r="B57" s="11">
        <f>SUM(G57:L57)</f>
        <v>0</v>
      </c>
      <c r="C57" s="12" t="s">
        <v>5</v>
      </c>
      <c r="D57" s="11">
        <f>$B$6-B57</f>
        <v>452</v>
      </c>
      <c r="E57" s="26"/>
      <c r="G57" s="11"/>
      <c r="H57" s="11"/>
      <c r="I57" s="11"/>
      <c r="J57" s="11"/>
      <c r="K57" s="11"/>
      <c r="L57" s="11"/>
      <c r="M57" s="11">
        <f t="shared" si="3"/>
        <v>0</v>
      </c>
      <c r="N57" s="4">
        <f>IF(M57&lt;80,"",VLOOKUP(M57,Tabelle1!$H$16:$I$46,2,FALSE))</f>
      </c>
      <c r="P57" s="4"/>
      <c r="Q57" s="31" t="e">
        <f t="shared" si="2"/>
        <v>#DIV/0!</v>
      </c>
    </row>
    <row r="58" spans="1:17" ht="12.75">
      <c r="A58" s="10">
        <f t="shared" si="1"/>
        <v>49</v>
      </c>
      <c r="B58" s="11">
        <f>SUM(G58:L58)</f>
        <v>0</v>
      </c>
      <c r="C58" s="11"/>
      <c r="D58" s="11">
        <f>$B$6-B58</f>
        <v>452</v>
      </c>
      <c r="E58" s="26"/>
      <c r="G58" s="11"/>
      <c r="H58" s="11"/>
      <c r="I58" s="11"/>
      <c r="J58" s="11"/>
      <c r="K58" s="11"/>
      <c r="L58" s="11"/>
      <c r="M58" s="11">
        <f t="shared" si="3"/>
        <v>0</v>
      </c>
      <c r="N58" s="4">
        <f>IF(M58&lt;80,"",VLOOKUP(M58,Tabelle1!$H$16:$I$46,2,FALSE))</f>
      </c>
      <c r="P58" s="4"/>
      <c r="Q58" s="31" t="e">
        <f t="shared" si="2"/>
        <v>#DIV/0!</v>
      </c>
    </row>
    <row r="60" spans="2:5" ht="12.75">
      <c r="B60" s="52">
        <f>SUM(B6:B58)</f>
        <v>16546</v>
      </c>
      <c r="C60" s="52"/>
      <c r="D60" s="52"/>
      <c r="E60" s="52"/>
    </row>
    <row r="61" spans="2:4" ht="12.75">
      <c r="B61" s="3"/>
      <c r="C61" s="32"/>
      <c r="D61" s="3"/>
    </row>
    <row r="62" spans="4:5" ht="12.75">
      <c r="D62" s="32"/>
      <c r="E62" s="26"/>
    </row>
  </sheetData>
  <autoFilter ref="B5:N62"/>
  <mergeCells count="4">
    <mergeCell ref="B1:N1"/>
    <mergeCell ref="B2:N2"/>
    <mergeCell ref="B3:N3"/>
    <mergeCell ref="B60:E60"/>
  </mergeCells>
  <printOptions/>
  <pageMargins left="0.19" right="0.14" top="0.2" bottom="0.51" header="0.2" footer="0.5118110236220472"/>
  <pageSetup horizontalDpi="300" verticalDpi="300" orientation="portrait" paperSize="9" scale="90" r:id="rId1"/>
  <rowBreaks count="1" manualBreakCount="1">
    <brk id="5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78"/>
  <sheetViews>
    <sheetView workbookViewId="0" topLeftCell="A1">
      <pane ySplit="5" topLeftCell="BM6" activePane="bottomLeft" state="frozen"/>
      <selection pane="topLeft" activeCell="Q32" sqref="Q32"/>
      <selection pane="bottomLeft" activeCell="L7" sqref="L7"/>
    </sheetView>
  </sheetViews>
  <sheetFormatPr defaultColWidth="11.421875" defaultRowHeight="12.75"/>
  <cols>
    <col min="1" max="1" width="4.8515625" style="3" customWidth="1"/>
    <col min="2" max="2" width="5.8515625" style="22" customWidth="1"/>
    <col min="3" max="3" width="3.7109375" style="4" hidden="1" customWidth="1"/>
    <col min="4" max="4" width="4.57421875" style="23" customWidth="1"/>
    <col min="5" max="5" width="26.00390625" style="3" customWidth="1"/>
    <col min="6" max="6" width="20.7109375" style="3" customWidth="1"/>
    <col min="7" max="13" width="6.57421875" style="3" customWidth="1"/>
    <col min="14" max="14" width="7.28125" style="4" customWidth="1"/>
    <col min="15" max="15" width="4.28125" style="3" hidden="1" customWidth="1"/>
    <col min="16" max="16" width="4.8515625" style="3" hidden="1" customWidth="1"/>
    <col min="17" max="17" width="7.28125" style="3" customWidth="1"/>
    <col min="18" max="16384" width="11.421875" style="3" customWidth="1"/>
  </cols>
  <sheetData>
    <row r="1" spans="2:14" ht="30" customHeight="1">
      <c r="B1" s="50" t="s">
        <v>315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2:17" ht="12" customHeight="1">
      <c r="B2" s="51" t="s">
        <v>64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P2" s="34" t="s">
        <v>259</v>
      </c>
      <c r="Q2" s="34"/>
    </row>
    <row r="3" spans="2:17" ht="12" customHeight="1">
      <c r="B3" s="51" t="str">
        <f>VLOOKUP(COUNT(G6:L6),TEAMD!D22:H27,2,FALSE)</f>
        <v>6. Durchgang: 21./22.Januar 2012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P3" s="34" t="s">
        <v>260</v>
      </c>
      <c r="Q3" s="34"/>
    </row>
    <row r="4" spans="2:17" ht="12" customHeight="1">
      <c r="B4" s="4"/>
      <c r="D4" s="4"/>
      <c r="E4" s="4"/>
      <c r="F4" s="4"/>
      <c r="G4" s="4"/>
      <c r="H4" s="4"/>
      <c r="I4" s="4"/>
      <c r="J4" s="4"/>
      <c r="K4" s="4"/>
      <c r="L4" s="4"/>
      <c r="M4" s="4"/>
      <c r="O4" s="34"/>
      <c r="P4" s="34"/>
      <c r="Q4" s="34"/>
    </row>
    <row r="5" spans="1:17" ht="93" thickBot="1">
      <c r="A5" s="6" t="s">
        <v>0</v>
      </c>
      <c r="B5" s="6" t="s">
        <v>3</v>
      </c>
      <c r="C5" s="6" t="s">
        <v>2</v>
      </c>
      <c r="D5" s="6" t="s">
        <v>98</v>
      </c>
      <c r="E5" s="7" t="s">
        <v>1</v>
      </c>
      <c r="F5" s="7" t="s">
        <v>308</v>
      </c>
      <c r="G5" s="8" t="s">
        <v>186</v>
      </c>
      <c r="H5" s="8" t="s">
        <v>326</v>
      </c>
      <c r="I5" s="8" t="s">
        <v>324</v>
      </c>
      <c r="J5" s="8" t="s">
        <v>187</v>
      </c>
      <c r="K5" s="8" t="s">
        <v>188</v>
      </c>
      <c r="L5" s="8" t="s">
        <v>325</v>
      </c>
      <c r="M5" s="6" t="s">
        <v>7</v>
      </c>
      <c r="N5" s="7" t="s">
        <v>6</v>
      </c>
      <c r="Q5" s="30" t="s">
        <v>200</v>
      </c>
    </row>
    <row r="6" spans="1:17" ht="12.75">
      <c r="A6" s="10">
        <f>RANK(B6,$B$6:$B$159,0)</f>
        <v>1</v>
      </c>
      <c r="B6" s="11">
        <f aca="true" t="shared" si="0" ref="B6:B37">SUM(G6:L6)</f>
        <v>437</v>
      </c>
      <c r="C6" s="12" t="s">
        <v>4</v>
      </c>
      <c r="D6" s="11">
        <f aca="true" t="shared" si="1" ref="D6:D37">$B$6-B6</f>
        <v>0</v>
      </c>
      <c r="E6" s="26" t="s">
        <v>357</v>
      </c>
      <c r="F6" s="3" t="s">
        <v>38</v>
      </c>
      <c r="G6" s="48">
        <v>89</v>
      </c>
      <c r="H6" s="11">
        <v>68</v>
      </c>
      <c r="I6" s="11">
        <v>70</v>
      </c>
      <c r="J6" s="11">
        <v>69</v>
      </c>
      <c r="K6" s="11">
        <v>74</v>
      </c>
      <c r="L6" s="11">
        <v>67</v>
      </c>
      <c r="M6" s="11">
        <f aca="true" t="shared" si="2" ref="M6:M37">IF(ISBLANK(F6),0,MAX(G6,H6,I6,J6,K6,L6))</f>
        <v>89</v>
      </c>
      <c r="N6" s="4" t="str">
        <f>IF(M6&lt;75,"",VLOOKUP(M6,Tabelle1!$J$16:$K$56,2,FALSE))</f>
        <v>Gold</v>
      </c>
      <c r="P6" s="22"/>
      <c r="Q6" s="31">
        <f>AVERAGE(G6:L6)</f>
        <v>72.83333333333333</v>
      </c>
    </row>
    <row r="7" spans="1:17" ht="12.75">
      <c r="A7" s="10">
        <f aca="true" t="shared" si="3" ref="A7:A70">RANK(B7,$B$6:$B$159,0)</f>
        <v>2</v>
      </c>
      <c r="B7" s="11">
        <f t="shared" si="0"/>
        <v>435</v>
      </c>
      <c r="C7" s="12" t="s">
        <v>4</v>
      </c>
      <c r="D7" s="11">
        <f t="shared" si="1"/>
        <v>2</v>
      </c>
      <c r="E7" s="26" t="s">
        <v>103</v>
      </c>
      <c r="F7" s="3" t="s">
        <v>27</v>
      </c>
      <c r="G7" s="11">
        <v>83</v>
      </c>
      <c r="H7" s="11">
        <v>62</v>
      </c>
      <c r="I7" s="11">
        <v>72</v>
      </c>
      <c r="J7" s="11">
        <v>69</v>
      </c>
      <c r="K7" s="11">
        <v>68</v>
      </c>
      <c r="L7" s="48">
        <v>81</v>
      </c>
      <c r="M7" s="11">
        <f t="shared" si="2"/>
        <v>83</v>
      </c>
      <c r="N7" s="4" t="str">
        <f>IF(M7&lt;75,"",VLOOKUP(M7,Tabelle1!$J$16:$K$56,2,FALSE))</f>
        <v>Silber</v>
      </c>
      <c r="P7" s="22"/>
      <c r="Q7" s="31">
        <f aca="true" t="shared" si="4" ref="Q7:Q70">AVERAGE(G7:L7)</f>
        <v>72.5</v>
      </c>
    </row>
    <row r="8" spans="1:17" ht="12.75">
      <c r="A8" s="10">
        <f t="shared" si="3"/>
        <v>3</v>
      </c>
      <c r="B8" s="11">
        <f t="shared" si="0"/>
        <v>426</v>
      </c>
      <c r="C8" s="12" t="s">
        <v>4</v>
      </c>
      <c r="D8" s="11">
        <f t="shared" si="1"/>
        <v>11</v>
      </c>
      <c r="E8" s="26" t="s">
        <v>283</v>
      </c>
      <c r="F8" s="3" t="s">
        <v>31</v>
      </c>
      <c r="G8" s="11">
        <v>86</v>
      </c>
      <c r="H8" s="11">
        <v>55</v>
      </c>
      <c r="I8" s="11">
        <v>69</v>
      </c>
      <c r="J8" s="11">
        <v>71</v>
      </c>
      <c r="K8" s="11">
        <v>69</v>
      </c>
      <c r="L8" s="11">
        <v>76</v>
      </c>
      <c r="M8" s="11">
        <f t="shared" si="2"/>
        <v>86</v>
      </c>
      <c r="N8" s="4" t="str">
        <f>IF(M8&lt;75,"",VLOOKUP(M8,Tabelle1!$J$16:$K$56,2,FALSE))</f>
        <v>Gold</v>
      </c>
      <c r="P8" s="22"/>
      <c r="Q8" s="31">
        <f t="shared" si="4"/>
        <v>71</v>
      </c>
    </row>
    <row r="9" spans="1:17" ht="12.75">
      <c r="A9" s="10">
        <f t="shared" si="3"/>
        <v>4</v>
      </c>
      <c r="B9" s="11">
        <f t="shared" si="0"/>
        <v>418</v>
      </c>
      <c r="C9" s="12" t="s">
        <v>4</v>
      </c>
      <c r="D9" s="11">
        <f t="shared" si="1"/>
        <v>19</v>
      </c>
      <c r="E9" s="26" t="s">
        <v>336</v>
      </c>
      <c r="F9" s="3" t="s">
        <v>31</v>
      </c>
      <c r="G9" s="11">
        <v>77</v>
      </c>
      <c r="H9" s="11">
        <v>60</v>
      </c>
      <c r="I9" s="11">
        <v>61</v>
      </c>
      <c r="J9" s="11">
        <v>80</v>
      </c>
      <c r="K9" s="11">
        <v>66</v>
      </c>
      <c r="L9" s="11">
        <v>74</v>
      </c>
      <c r="M9" s="11">
        <f t="shared" si="2"/>
        <v>80</v>
      </c>
      <c r="N9" s="4" t="str">
        <f>IF(M9&lt;75,"",VLOOKUP(M9,Tabelle1!$J$16:$K$56,2,FALSE))</f>
        <v>Silber</v>
      </c>
      <c r="P9" s="22"/>
      <c r="Q9" s="31">
        <f t="shared" si="4"/>
        <v>69.66666666666667</v>
      </c>
    </row>
    <row r="10" spans="1:17" ht="12.75">
      <c r="A10" s="10">
        <f t="shared" si="3"/>
        <v>5</v>
      </c>
      <c r="B10" s="11">
        <f t="shared" si="0"/>
        <v>415</v>
      </c>
      <c r="C10" s="12" t="s">
        <v>4</v>
      </c>
      <c r="D10" s="11">
        <f t="shared" si="1"/>
        <v>22</v>
      </c>
      <c r="E10" s="26" t="s">
        <v>119</v>
      </c>
      <c r="F10" s="3" t="s">
        <v>43</v>
      </c>
      <c r="G10" s="11">
        <v>71</v>
      </c>
      <c r="H10" s="11">
        <v>57</v>
      </c>
      <c r="I10" s="11">
        <v>77</v>
      </c>
      <c r="J10" s="11">
        <v>69</v>
      </c>
      <c r="K10" s="11">
        <v>66</v>
      </c>
      <c r="L10" s="11">
        <v>75</v>
      </c>
      <c r="M10" s="11">
        <f t="shared" si="2"/>
        <v>77</v>
      </c>
      <c r="N10" s="4" t="str">
        <f>IF(M10&lt;75,"",VLOOKUP(M10,Tabelle1!$J$16:$K$56,2,FALSE))</f>
        <v>Bronze</v>
      </c>
      <c r="P10" s="22"/>
      <c r="Q10" s="31">
        <f t="shared" si="4"/>
        <v>69.16666666666667</v>
      </c>
    </row>
    <row r="11" spans="1:17" ht="12.75">
      <c r="A11" s="10">
        <f t="shared" si="3"/>
        <v>6</v>
      </c>
      <c r="B11" s="11">
        <f t="shared" si="0"/>
        <v>414</v>
      </c>
      <c r="C11" s="12" t="s">
        <v>4</v>
      </c>
      <c r="D11" s="11">
        <f t="shared" si="1"/>
        <v>23</v>
      </c>
      <c r="E11" s="26" t="s">
        <v>30</v>
      </c>
      <c r="F11" s="3" t="s">
        <v>31</v>
      </c>
      <c r="G11" s="11">
        <v>75</v>
      </c>
      <c r="H11" s="11">
        <v>50</v>
      </c>
      <c r="I11" s="11">
        <v>66</v>
      </c>
      <c r="J11" s="11">
        <v>66</v>
      </c>
      <c r="K11" s="48">
        <v>80</v>
      </c>
      <c r="L11" s="11">
        <v>77</v>
      </c>
      <c r="M11" s="11">
        <f t="shared" si="2"/>
        <v>80</v>
      </c>
      <c r="N11" s="4" t="str">
        <f>IF(M11&lt;75,"",VLOOKUP(M11,Tabelle1!$J$16:$K$56,2,FALSE))</f>
        <v>Silber</v>
      </c>
      <c r="P11" s="22"/>
      <c r="Q11" s="31">
        <f t="shared" si="4"/>
        <v>69</v>
      </c>
    </row>
    <row r="12" spans="1:17" ht="12.75">
      <c r="A12" s="10">
        <f t="shared" si="3"/>
        <v>6</v>
      </c>
      <c r="B12" s="11">
        <f t="shared" si="0"/>
        <v>414</v>
      </c>
      <c r="C12" s="12" t="s">
        <v>4</v>
      </c>
      <c r="D12" s="11">
        <f t="shared" si="1"/>
        <v>23</v>
      </c>
      <c r="E12" s="26" t="s">
        <v>337</v>
      </c>
      <c r="F12" s="3" t="s">
        <v>31</v>
      </c>
      <c r="G12" s="11">
        <v>72</v>
      </c>
      <c r="H12" s="11">
        <v>52</v>
      </c>
      <c r="I12" s="11">
        <v>78</v>
      </c>
      <c r="J12" s="11">
        <v>80</v>
      </c>
      <c r="K12" s="11">
        <v>68</v>
      </c>
      <c r="L12" s="11">
        <v>64</v>
      </c>
      <c r="M12" s="11">
        <f t="shared" si="2"/>
        <v>80</v>
      </c>
      <c r="N12" s="4" t="str">
        <f>IF(M12&lt;75,"",VLOOKUP(M12,Tabelle1!$J$16:$K$56,2,FALSE))</f>
        <v>Silber</v>
      </c>
      <c r="P12" s="22"/>
      <c r="Q12" s="31">
        <f t="shared" si="4"/>
        <v>69</v>
      </c>
    </row>
    <row r="13" spans="1:17" ht="12.75">
      <c r="A13" s="10">
        <f t="shared" si="3"/>
        <v>8</v>
      </c>
      <c r="B13" s="11">
        <f t="shared" si="0"/>
        <v>413</v>
      </c>
      <c r="C13" s="12" t="s">
        <v>4</v>
      </c>
      <c r="D13" s="11">
        <f t="shared" si="1"/>
        <v>24</v>
      </c>
      <c r="E13" s="26" t="s">
        <v>230</v>
      </c>
      <c r="F13" s="3" t="s">
        <v>27</v>
      </c>
      <c r="G13" s="11">
        <v>84</v>
      </c>
      <c r="H13" s="11">
        <v>59</v>
      </c>
      <c r="I13" s="11">
        <v>63</v>
      </c>
      <c r="J13" s="11">
        <v>75</v>
      </c>
      <c r="K13" s="11">
        <v>63</v>
      </c>
      <c r="L13" s="11">
        <v>69</v>
      </c>
      <c r="M13" s="11">
        <f t="shared" si="2"/>
        <v>84</v>
      </c>
      <c r="N13" s="4" t="str">
        <f>IF(M13&lt;75,"",VLOOKUP(M13,Tabelle1!$J$16:$K$56,2,FALSE))</f>
        <v>Silber</v>
      </c>
      <c r="P13" s="22"/>
      <c r="Q13" s="31">
        <f t="shared" si="4"/>
        <v>68.83333333333333</v>
      </c>
    </row>
    <row r="14" spans="1:17" ht="12.75">
      <c r="A14" s="10">
        <f t="shared" si="3"/>
        <v>9</v>
      </c>
      <c r="B14" s="11">
        <f t="shared" si="0"/>
        <v>409</v>
      </c>
      <c r="C14" s="12" t="s">
        <v>4</v>
      </c>
      <c r="D14" s="11">
        <f t="shared" si="1"/>
        <v>28</v>
      </c>
      <c r="E14" s="26" t="s">
        <v>314</v>
      </c>
      <c r="F14" s="3" t="s">
        <v>9</v>
      </c>
      <c r="G14" s="11">
        <v>73</v>
      </c>
      <c r="H14" s="11">
        <v>68</v>
      </c>
      <c r="I14" s="11">
        <v>65</v>
      </c>
      <c r="J14" s="11">
        <v>70</v>
      </c>
      <c r="K14" s="11">
        <v>66</v>
      </c>
      <c r="L14" s="11">
        <v>67</v>
      </c>
      <c r="M14" s="11">
        <f t="shared" si="2"/>
        <v>73</v>
      </c>
      <c r="N14" s="4">
        <f>IF(M14&lt;75,"",VLOOKUP(M14,Tabelle1!$J$16:$K$56,2,FALSE))</f>
      </c>
      <c r="P14" s="22"/>
      <c r="Q14" s="31">
        <f t="shared" si="4"/>
        <v>68.16666666666667</v>
      </c>
    </row>
    <row r="15" spans="1:17" ht="12.75">
      <c r="A15" s="10">
        <f t="shared" si="3"/>
        <v>10</v>
      </c>
      <c r="B15" s="11">
        <f t="shared" si="0"/>
        <v>406</v>
      </c>
      <c r="C15" s="12" t="s">
        <v>4</v>
      </c>
      <c r="D15" s="11">
        <f t="shared" si="1"/>
        <v>31</v>
      </c>
      <c r="E15" s="26" t="s">
        <v>197</v>
      </c>
      <c r="F15" s="3" t="s">
        <v>89</v>
      </c>
      <c r="G15" s="11">
        <v>60</v>
      </c>
      <c r="H15" s="48">
        <v>75</v>
      </c>
      <c r="I15" s="11">
        <v>66</v>
      </c>
      <c r="J15" s="11">
        <v>61</v>
      </c>
      <c r="K15" s="11">
        <v>76</v>
      </c>
      <c r="L15" s="11">
        <v>68</v>
      </c>
      <c r="M15" s="11">
        <f t="shared" si="2"/>
        <v>76</v>
      </c>
      <c r="N15" s="4" t="str">
        <f>IF(M15&lt;75,"",VLOOKUP(M15,Tabelle1!$J$16:$K$56,2,FALSE))</f>
        <v>Bronze</v>
      </c>
      <c r="P15" s="22"/>
      <c r="Q15" s="31">
        <f t="shared" si="4"/>
        <v>67.66666666666667</v>
      </c>
    </row>
    <row r="16" spans="1:17" ht="12.75">
      <c r="A16" s="10">
        <f t="shared" si="3"/>
        <v>10</v>
      </c>
      <c r="B16" s="11">
        <f t="shared" si="0"/>
        <v>406</v>
      </c>
      <c r="C16" s="12" t="s">
        <v>4</v>
      </c>
      <c r="D16" s="11">
        <f t="shared" si="1"/>
        <v>31</v>
      </c>
      <c r="E16" s="26" t="s">
        <v>90</v>
      </c>
      <c r="F16" s="3" t="s">
        <v>89</v>
      </c>
      <c r="G16" s="11">
        <v>79</v>
      </c>
      <c r="H16" s="11">
        <v>63</v>
      </c>
      <c r="I16" s="11">
        <v>70</v>
      </c>
      <c r="J16" s="11">
        <v>69</v>
      </c>
      <c r="K16" s="11">
        <v>63</v>
      </c>
      <c r="L16" s="11">
        <v>62</v>
      </c>
      <c r="M16" s="11">
        <f t="shared" si="2"/>
        <v>79</v>
      </c>
      <c r="N16" s="4" t="str">
        <f>IF(M16&lt;75,"",VLOOKUP(M16,Tabelle1!$J$16:$K$56,2,FALSE))</f>
        <v>Bronze</v>
      </c>
      <c r="P16" s="22"/>
      <c r="Q16" s="31">
        <f t="shared" si="4"/>
        <v>67.66666666666667</v>
      </c>
    </row>
    <row r="17" spans="1:17" ht="12.75">
      <c r="A17" s="10">
        <f t="shared" si="3"/>
        <v>10</v>
      </c>
      <c r="B17" s="11">
        <f t="shared" si="0"/>
        <v>406</v>
      </c>
      <c r="C17" s="12" t="s">
        <v>4</v>
      </c>
      <c r="D17" s="11">
        <f t="shared" si="1"/>
        <v>31</v>
      </c>
      <c r="E17" s="26" t="s">
        <v>22</v>
      </c>
      <c r="F17" s="3" t="s">
        <v>23</v>
      </c>
      <c r="G17" s="11">
        <v>81</v>
      </c>
      <c r="H17" s="11">
        <v>57</v>
      </c>
      <c r="I17" s="11">
        <v>65</v>
      </c>
      <c r="J17" s="11">
        <v>75</v>
      </c>
      <c r="K17" s="11">
        <v>68</v>
      </c>
      <c r="L17" s="11">
        <v>60</v>
      </c>
      <c r="M17" s="11">
        <f t="shared" si="2"/>
        <v>81</v>
      </c>
      <c r="N17" s="4" t="str">
        <f>IF(M17&lt;75,"",VLOOKUP(M17,Tabelle1!$J$16:$K$56,2,FALSE))</f>
        <v>Silber</v>
      </c>
      <c r="P17" s="22"/>
      <c r="Q17" s="31">
        <f t="shared" si="4"/>
        <v>67.66666666666667</v>
      </c>
    </row>
    <row r="18" spans="1:17" ht="12.75">
      <c r="A18" s="10">
        <f t="shared" si="3"/>
        <v>13</v>
      </c>
      <c r="B18" s="11">
        <f t="shared" si="0"/>
        <v>404</v>
      </c>
      <c r="C18" s="12" t="s">
        <v>4</v>
      </c>
      <c r="D18" s="11">
        <f t="shared" si="1"/>
        <v>33</v>
      </c>
      <c r="E18" s="26" t="s">
        <v>88</v>
      </c>
      <c r="F18" s="3" t="s">
        <v>10</v>
      </c>
      <c r="G18" s="11">
        <v>69</v>
      </c>
      <c r="H18" s="11">
        <v>54</v>
      </c>
      <c r="I18" s="11">
        <v>71</v>
      </c>
      <c r="J18" s="11">
        <v>80</v>
      </c>
      <c r="K18" s="11">
        <v>66</v>
      </c>
      <c r="L18" s="11">
        <v>64</v>
      </c>
      <c r="M18" s="11">
        <f t="shared" si="2"/>
        <v>80</v>
      </c>
      <c r="N18" s="4" t="str">
        <f>IF(M18&lt;75,"",VLOOKUP(M18,Tabelle1!$J$16:$K$56,2,FALSE))</f>
        <v>Silber</v>
      </c>
      <c r="P18" s="22"/>
      <c r="Q18" s="31">
        <f t="shared" si="4"/>
        <v>67.33333333333333</v>
      </c>
    </row>
    <row r="19" spans="1:17" ht="12.75">
      <c r="A19" s="10">
        <f t="shared" si="3"/>
        <v>14</v>
      </c>
      <c r="B19" s="11">
        <f t="shared" si="0"/>
        <v>402</v>
      </c>
      <c r="C19" s="12" t="s">
        <v>4</v>
      </c>
      <c r="D19" s="11">
        <f t="shared" si="1"/>
        <v>35</v>
      </c>
      <c r="E19" s="26" t="s">
        <v>91</v>
      </c>
      <c r="F19" s="3" t="s">
        <v>89</v>
      </c>
      <c r="G19" s="11">
        <v>67</v>
      </c>
      <c r="H19" s="11">
        <v>68</v>
      </c>
      <c r="I19" s="11">
        <v>62</v>
      </c>
      <c r="J19" s="11">
        <v>69</v>
      </c>
      <c r="K19" s="11">
        <v>66</v>
      </c>
      <c r="L19" s="11">
        <v>70</v>
      </c>
      <c r="M19" s="11">
        <f t="shared" si="2"/>
        <v>70</v>
      </c>
      <c r="N19" s="4">
        <f>IF(M19&lt;75,"",VLOOKUP(M19,Tabelle1!$J$16:$K$56,2,FALSE))</f>
      </c>
      <c r="P19" s="22"/>
      <c r="Q19" s="31">
        <f t="shared" si="4"/>
        <v>67</v>
      </c>
    </row>
    <row r="20" spans="1:17" ht="12.75">
      <c r="A20" s="10">
        <f t="shared" si="3"/>
        <v>15</v>
      </c>
      <c r="B20" s="11">
        <f t="shared" si="0"/>
        <v>401</v>
      </c>
      <c r="C20" s="12" t="s">
        <v>4</v>
      </c>
      <c r="D20" s="11">
        <f t="shared" si="1"/>
        <v>36</v>
      </c>
      <c r="E20" s="26" t="s">
        <v>190</v>
      </c>
      <c r="F20" s="3" t="s">
        <v>147</v>
      </c>
      <c r="G20" s="11">
        <v>75</v>
      </c>
      <c r="H20" s="11">
        <v>59</v>
      </c>
      <c r="I20" s="11">
        <v>68</v>
      </c>
      <c r="J20" s="11">
        <v>68</v>
      </c>
      <c r="K20" s="11">
        <v>67</v>
      </c>
      <c r="L20" s="11">
        <v>64</v>
      </c>
      <c r="M20" s="11">
        <f t="shared" si="2"/>
        <v>75</v>
      </c>
      <c r="N20" s="4" t="str">
        <f>IF(M20&lt;75,"",VLOOKUP(M20,Tabelle1!$J$16:$K$56,2,FALSE))</f>
        <v>Bronze</v>
      </c>
      <c r="P20" s="22"/>
      <c r="Q20" s="31">
        <f t="shared" si="4"/>
        <v>66.83333333333333</v>
      </c>
    </row>
    <row r="21" spans="1:17" ht="12.75">
      <c r="A21" s="10">
        <f t="shared" si="3"/>
        <v>16</v>
      </c>
      <c r="B21" s="11">
        <f t="shared" si="0"/>
        <v>398</v>
      </c>
      <c r="C21" s="12" t="s">
        <v>4</v>
      </c>
      <c r="D21" s="11">
        <f t="shared" si="1"/>
        <v>39</v>
      </c>
      <c r="E21" s="26" t="s">
        <v>48</v>
      </c>
      <c r="F21" s="3" t="s">
        <v>27</v>
      </c>
      <c r="G21" s="11">
        <v>72</v>
      </c>
      <c r="H21" s="11">
        <v>52</v>
      </c>
      <c r="I21" s="11">
        <v>70</v>
      </c>
      <c r="J21" s="11">
        <v>70</v>
      </c>
      <c r="K21" s="11">
        <v>65</v>
      </c>
      <c r="L21" s="11">
        <v>69</v>
      </c>
      <c r="M21" s="11">
        <f t="shared" si="2"/>
        <v>72</v>
      </c>
      <c r="N21" s="4">
        <f>IF(M21&lt;75,"",VLOOKUP(M21,Tabelle1!$J$16:$K$56,2,FALSE))</f>
      </c>
      <c r="P21" s="22"/>
      <c r="Q21" s="31">
        <f t="shared" si="4"/>
        <v>66.33333333333333</v>
      </c>
    </row>
    <row r="22" spans="1:17" ht="12.75">
      <c r="A22" s="10">
        <f t="shared" si="3"/>
        <v>17</v>
      </c>
      <c r="B22" s="11">
        <f t="shared" si="0"/>
        <v>394</v>
      </c>
      <c r="C22" s="12" t="s">
        <v>4</v>
      </c>
      <c r="D22" s="11">
        <f t="shared" si="1"/>
        <v>43</v>
      </c>
      <c r="E22" s="26" t="s">
        <v>223</v>
      </c>
      <c r="F22" s="3" t="s">
        <v>27</v>
      </c>
      <c r="G22" s="11">
        <v>68</v>
      </c>
      <c r="H22" s="11">
        <v>61</v>
      </c>
      <c r="I22" s="11">
        <v>64</v>
      </c>
      <c r="J22" s="11">
        <v>57</v>
      </c>
      <c r="K22" s="11">
        <v>71</v>
      </c>
      <c r="L22" s="11">
        <v>73</v>
      </c>
      <c r="M22" s="11">
        <f t="shared" si="2"/>
        <v>73</v>
      </c>
      <c r="N22" s="4">
        <f>IF(M22&lt;75,"",VLOOKUP(M22,Tabelle1!$J$16:$K$56,2,FALSE))</f>
      </c>
      <c r="P22" s="22"/>
      <c r="Q22" s="31">
        <f t="shared" si="4"/>
        <v>65.66666666666667</v>
      </c>
    </row>
    <row r="23" spans="1:17" ht="12.75">
      <c r="A23" s="10">
        <f t="shared" si="3"/>
        <v>18</v>
      </c>
      <c r="B23" s="11">
        <f t="shared" si="0"/>
        <v>393</v>
      </c>
      <c r="C23" s="12" t="s">
        <v>4</v>
      </c>
      <c r="D23" s="11">
        <f t="shared" si="1"/>
        <v>44</v>
      </c>
      <c r="E23" s="26" t="s">
        <v>209</v>
      </c>
      <c r="F23" s="3" t="s">
        <v>147</v>
      </c>
      <c r="G23" s="11">
        <v>72</v>
      </c>
      <c r="H23" s="11">
        <v>50</v>
      </c>
      <c r="I23" s="11">
        <v>66</v>
      </c>
      <c r="J23" s="11">
        <v>68</v>
      </c>
      <c r="K23" s="11">
        <v>63</v>
      </c>
      <c r="L23" s="11">
        <v>74</v>
      </c>
      <c r="M23" s="11">
        <f t="shared" si="2"/>
        <v>74</v>
      </c>
      <c r="N23" s="4">
        <f>IF(M23&lt;75,"",VLOOKUP(M23,Tabelle1!$J$16:$K$56,2,FALSE))</f>
      </c>
      <c r="P23" s="22"/>
      <c r="Q23" s="31">
        <f t="shared" si="4"/>
        <v>65.5</v>
      </c>
    </row>
    <row r="24" spans="1:17" ht="12.75">
      <c r="A24" s="10">
        <f t="shared" si="3"/>
        <v>19</v>
      </c>
      <c r="B24" s="11">
        <f t="shared" si="0"/>
        <v>391</v>
      </c>
      <c r="C24" s="12" t="s">
        <v>4</v>
      </c>
      <c r="D24" s="11">
        <f t="shared" si="1"/>
        <v>46</v>
      </c>
      <c r="E24" s="26" t="s">
        <v>193</v>
      </c>
      <c r="F24" s="3" t="s">
        <v>43</v>
      </c>
      <c r="G24" s="11">
        <v>72</v>
      </c>
      <c r="H24" s="11">
        <v>63</v>
      </c>
      <c r="I24" s="11">
        <v>61</v>
      </c>
      <c r="J24" s="11">
        <v>66</v>
      </c>
      <c r="K24" s="11">
        <v>65</v>
      </c>
      <c r="L24" s="11">
        <v>64</v>
      </c>
      <c r="M24" s="11">
        <f t="shared" si="2"/>
        <v>72</v>
      </c>
      <c r="N24" s="4">
        <f>IF(M24&lt;75,"",VLOOKUP(M24,Tabelle1!$J$16:$K$56,2,FALSE))</f>
      </c>
      <c r="P24" s="22"/>
      <c r="Q24" s="31">
        <f t="shared" si="4"/>
        <v>65.16666666666667</v>
      </c>
    </row>
    <row r="25" spans="1:17" ht="12.75">
      <c r="A25" s="10">
        <f t="shared" si="3"/>
        <v>20</v>
      </c>
      <c r="B25" s="11">
        <f t="shared" si="0"/>
        <v>390</v>
      </c>
      <c r="C25" s="12" t="s">
        <v>4</v>
      </c>
      <c r="D25" s="11">
        <f t="shared" si="1"/>
        <v>47</v>
      </c>
      <c r="E25" s="26" t="s">
        <v>37</v>
      </c>
      <c r="F25" s="3" t="s">
        <v>38</v>
      </c>
      <c r="G25" s="11">
        <v>77</v>
      </c>
      <c r="H25" s="11">
        <v>59</v>
      </c>
      <c r="I25" s="11">
        <v>69</v>
      </c>
      <c r="J25" s="11">
        <v>64</v>
      </c>
      <c r="K25" s="11">
        <v>60</v>
      </c>
      <c r="L25" s="11">
        <v>61</v>
      </c>
      <c r="M25" s="11">
        <f t="shared" si="2"/>
        <v>77</v>
      </c>
      <c r="N25" s="4" t="str">
        <f>IF(M25&lt;75,"",VLOOKUP(M25,Tabelle1!$J$16:$K$56,2,FALSE))</f>
        <v>Bronze</v>
      </c>
      <c r="P25" s="22"/>
      <c r="Q25" s="31">
        <f t="shared" si="4"/>
        <v>65</v>
      </c>
    </row>
    <row r="26" spans="1:17" ht="12.75">
      <c r="A26" s="10">
        <f t="shared" si="3"/>
        <v>20</v>
      </c>
      <c r="B26" s="11">
        <f t="shared" si="0"/>
        <v>390</v>
      </c>
      <c r="C26" s="12" t="s">
        <v>4</v>
      </c>
      <c r="D26" s="11">
        <f t="shared" si="1"/>
        <v>47</v>
      </c>
      <c r="E26" s="26" t="s">
        <v>33</v>
      </c>
      <c r="F26" s="3" t="s">
        <v>31</v>
      </c>
      <c r="G26" s="11">
        <v>70</v>
      </c>
      <c r="H26" s="11">
        <v>58</v>
      </c>
      <c r="I26" s="11">
        <v>58</v>
      </c>
      <c r="J26" s="11">
        <v>67</v>
      </c>
      <c r="K26" s="11">
        <v>73</v>
      </c>
      <c r="L26" s="11">
        <v>64</v>
      </c>
      <c r="M26" s="11">
        <f t="shared" si="2"/>
        <v>73</v>
      </c>
      <c r="N26" s="4">
        <f>IF(M26&lt;75,"",VLOOKUP(M26,Tabelle1!$J$16:$K$56,2,FALSE))</f>
      </c>
      <c r="P26" s="22"/>
      <c r="Q26" s="31">
        <f t="shared" si="4"/>
        <v>65</v>
      </c>
    </row>
    <row r="27" spans="1:17" ht="12.75">
      <c r="A27" s="10">
        <f t="shared" si="3"/>
        <v>22</v>
      </c>
      <c r="B27" s="11">
        <f t="shared" si="0"/>
        <v>388</v>
      </c>
      <c r="C27" s="12" t="s">
        <v>4</v>
      </c>
      <c r="D27" s="11">
        <f t="shared" si="1"/>
        <v>49</v>
      </c>
      <c r="E27" s="26" t="s">
        <v>39</v>
      </c>
      <c r="F27" s="3" t="s">
        <v>10</v>
      </c>
      <c r="G27" s="11">
        <v>69</v>
      </c>
      <c r="H27" s="11">
        <v>67</v>
      </c>
      <c r="I27" s="11">
        <v>63</v>
      </c>
      <c r="J27" s="11">
        <v>61</v>
      </c>
      <c r="K27" s="11">
        <v>58</v>
      </c>
      <c r="L27" s="11">
        <v>70</v>
      </c>
      <c r="M27" s="11">
        <f t="shared" si="2"/>
        <v>70</v>
      </c>
      <c r="N27" s="4">
        <f>IF(M27&lt;75,"",VLOOKUP(M27,Tabelle1!$J$16:$K$56,2,FALSE))</f>
      </c>
      <c r="P27" s="22"/>
      <c r="Q27" s="31">
        <f t="shared" si="4"/>
        <v>64.66666666666667</v>
      </c>
    </row>
    <row r="28" spans="1:17" ht="12.75">
      <c r="A28" s="10">
        <f t="shared" si="3"/>
        <v>23</v>
      </c>
      <c r="B28" s="11">
        <f t="shared" si="0"/>
        <v>387</v>
      </c>
      <c r="C28" s="12" t="s">
        <v>4</v>
      </c>
      <c r="D28" s="11">
        <f t="shared" si="1"/>
        <v>50</v>
      </c>
      <c r="E28" s="26" t="s">
        <v>299</v>
      </c>
      <c r="F28" s="3" t="s">
        <v>11</v>
      </c>
      <c r="G28" s="11">
        <v>53</v>
      </c>
      <c r="H28" s="11">
        <v>52</v>
      </c>
      <c r="I28" s="11">
        <v>74</v>
      </c>
      <c r="J28" s="11">
        <v>76</v>
      </c>
      <c r="K28" s="11">
        <v>69</v>
      </c>
      <c r="L28" s="11">
        <v>63</v>
      </c>
      <c r="M28" s="11">
        <f t="shared" si="2"/>
        <v>76</v>
      </c>
      <c r="N28" s="4" t="str">
        <f>IF(M28&lt;75,"",VLOOKUP(M28,Tabelle1!$J$16:$K$56,2,FALSE))</f>
        <v>Bronze</v>
      </c>
      <c r="P28" s="22"/>
      <c r="Q28" s="31">
        <f t="shared" si="4"/>
        <v>64.5</v>
      </c>
    </row>
    <row r="29" spans="1:17" ht="12.75">
      <c r="A29" s="10">
        <f t="shared" si="3"/>
        <v>24</v>
      </c>
      <c r="B29" s="11">
        <f t="shared" si="0"/>
        <v>382</v>
      </c>
      <c r="C29" s="12" t="s">
        <v>4</v>
      </c>
      <c r="D29" s="11">
        <f t="shared" si="1"/>
        <v>55</v>
      </c>
      <c r="E29" s="26" t="s">
        <v>52</v>
      </c>
      <c r="F29" s="3" t="s">
        <v>27</v>
      </c>
      <c r="G29" s="11">
        <v>67</v>
      </c>
      <c r="H29" s="11">
        <v>53</v>
      </c>
      <c r="I29" s="48">
        <v>79</v>
      </c>
      <c r="J29" s="11">
        <v>55</v>
      </c>
      <c r="K29" s="11">
        <v>69</v>
      </c>
      <c r="L29" s="11">
        <v>59</v>
      </c>
      <c r="M29" s="11">
        <f t="shared" si="2"/>
        <v>79</v>
      </c>
      <c r="N29" s="4" t="str">
        <f>IF(M29&lt;75,"",VLOOKUP(M29,Tabelle1!$J$16:$K$56,2,FALSE))</f>
        <v>Bronze</v>
      </c>
      <c r="P29" s="22"/>
      <c r="Q29" s="31">
        <f t="shared" si="4"/>
        <v>63.666666666666664</v>
      </c>
    </row>
    <row r="30" spans="1:17" ht="12.75">
      <c r="A30" s="10">
        <f t="shared" si="3"/>
        <v>25</v>
      </c>
      <c r="B30" s="11">
        <f t="shared" si="0"/>
        <v>381</v>
      </c>
      <c r="C30" s="12" t="s">
        <v>4</v>
      </c>
      <c r="D30" s="11">
        <f t="shared" si="1"/>
        <v>56</v>
      </c>
      <c r="E30" s="26" t="s">
        <v>198</v>
      </c>
      <c r="F30" s="3" t="s">
        <v>27</v>
      </c>
      <c r="G30" s="11">
        <v>62</v>
      </c>
      <c r="H30" s="11">
        <v>61</v>
      </c>
      <c r="I30" s="11">
        <v>64</v>
      </c>
      <c r="J30" s="11">
        <v>70</v>
      </c>
      <c r="K30" s="11">
        <v>66</v>
      </c>
      <c r="L30" s="11">
        <v>58</v>
      </c>
      <c r="M30" s="11">
        <f t="shared" si="2"/>
        <v>70</v>
      </c>
      <c r="N30" s="4">
        <f>IF(M30&lt;75,"",VLOOKUP(M30,Tabelle1!$J$16:$K$56,2,FALSE))</f>
      </c>
      <c r="P30" s="22"/>
      <c r="Q30" s="31">
        <f t="shared" si="4"/>
        <v>63.5</v>
      </c>
    </row>
    <row r="31" spans="1:17" ht="12.75">
      <c r="A31" s="10">
        <f t="shared" si="3"/>
        <v>26</v>
      </c>
      <c r="B31" s="11">
        <f t="shared" si="0"/>
        <v>377</v>
      </c>
      <c r="C31" s="12" t="s">
        <v>4</v>
      </c>
      <c r="D31" s="11">
        <f t="shared" si="1"/>
        <v>60</v>
      </c>
      <c r="E31" s="26" t="s">
        <v>140</v>
      </c>
      <c r="F31" s="3" t="s">
        <v>122</v>
      </c>
      <c r="G31" s="11">
        <v>66</v>
      </c>
      <c r="H31" s="11">
        <v>70</v>
      </c>
      <c r="I31" s="11">
        <v>55</v>
      </c>
      <c r="J31" s="11">
        <v>64</v>
      </c>
      <c r="K31" s="11">
        <v>56</v>
      </c>
      <c r="L31" s="11">
        <v>66</v>
      </c>
      <c r="M31" s="11">
        <f t="shared" si="2"/>
        <v>70</v>
      </c>
      <c r="N31" s="4">
        <f>IF(M31&lt;75,"",VLOOKUP(M31,Tabelle1!$J$16:$K$56,2,FALSE))</f>
      </c>
      <c r="P31" s="22"/>
      <c r="Q31" s="31">
        <f t="shared" si="4"/>
        <v>62.833333333333336</v>
      </c>
    </row>
    <row r="32" spans="1:17" ht="12.75">
      <c r="A32" s="10">
        <f t="shared" si="3"/>
        <v>27</v>
      </c>
      <c r="B32" s="11">
        <f t="shared" si="0"/>
        <v>373</v>
      </c>
      <c r="C32" s="12" t="s">
        <v>4</v>
      </c>
      <c r="D32" s="11">
        <f t="shared" si="1"/>
        <v>64</v>
      </c>
      <c r="E32" s="26" t="s">
        <v>149</v>
      </c>
      <c r="F32" s="3" t="s">
        <v>147</v>
      </c>
      <c r="G32" s="11">
        <v>66</v>
      </c>
      <c r="H32" s="11">
        <v>57</v>
      </c>
      <c r="I32" s="11">
        <v>51</v>
      </c>
      <c r="J32" s="11">
        <v>74</v>
      </c>
      <c r="K32" s="11">
        <v>54</v>
      </c>
      <c r="L32" s="11">
        <v>71</v>
      </c>
      <c r="M32" s="11">
        <f t="shared" si="2"/>
        <v>74</v>
      </c>
      <c r="N32" s="4">
        <f>IF(M32&lt;75,"",VLOOKUP(M32,Tabelle1!$J$16:$K$56,2,FALSE))</f>
      </c>
      <c r="P32" s="22"/>
      <c r="Q32" s="31">
        <f t="shared" si="4"/>
        <v>62.166666666666664</v>
      </c>
    </row>
    <row r="33" spans="1:17" ht="12.75">
      <c r="A33" s="10">
        <f t="shared" si="3"/>
        <v>28</v>
      </c>
      <c r="B33" s="11">
        <f t="shared" si="0"/>
        <v>372</v>
      </c>
      <c r="C33" s="12" t="s">
        <v>4</v>
      </c>
      <c r="D33" s="11">
        <f t="shared" si="1"/>
        <v>65</v>
      </c>
      <c r="E33" s="26" t="s">
        <v>101</v>
      </c>
      <c r="F33" s="3" t="s">
        <v>89</v>
      </c>
      <c r="G33" s="11">
        <v>65</v>
      </c>
      <c r="H33" s="11">
        <v>63</v>
      </c>
      <c r="I33" s="11">
        <v>64</v>
      </c>
      <c r="J33" s="11">
        <v>61</v>
      </c>
      <c r="K33" s="11">
        <v>57</v>
      </c>
      <c r="L33" s="11">
        <v>62</v>
      </c>
      <c r="M33" s="11">
        <f t="shared" si="2"/>
        <v>65</v>
      </c>
      <c r="N33" s="4">
        <f>IF(M33&lt;75,"",VLOOKUP(M33,Tabelle1!$J$16:$K$56,2,FALSE))</f>
      </c>
      <c r="P33" s="22"/>
      <c r="Q33" s="31">
        <f t="shared" si="4"/>
        <v>62</v>
      </c>
    </row>
    <row r="34" spans="1:17" ht="12.75">
      <c r="A34" s="10">
        <f t="shared" si="3"/>
        <v>29</v>
      </c>
      <c r="B34" s="11">
        <f t="shared" si="0"/>
        <v>370</v>
      </c>
      <c r="C34" s="12" t="s">
        <v>4</v>
      </c>
      <c r="D34" s="11">
        <f t="shared" si="1"/>
        <v>67</v>
      </c>
      <c r="E34" s="26" t="s">
        <v>247</v>
      </c>
      <c r="F34" s="3" t="s">
        <v>241</v>
      </c>
      <c r="G34" s="11">
        <v>57</v>
      </c>
      <c r="H34" s="11">
        <v>61</v>
      </c>
      <c r="I34" s="11">
        <v>59</v>
      </c>
      <c r="J34" s="11">
        <v>69</v>
      </c>
      <c r="K34" s="11">
        <v>65</v>
      </c>
      <c r="L34" s="11">
        <v>59</v>
      </c>
      <c r="M34" s="11">
        <f t="shared" si="2"/>
        <v>69</v>
      </c>
      <c r="N34" s="4">
        <f>IF(M34&lt;75,"",VLOOKUP(M34,Tabelle1!$J$16:$K$56,2,FALSE))</f>
      </c>
      <c r="P34" s="22"/>
      <c r="Q34" s="31">
        <f t="shared" si="4"/>
        <v>61.666666666666664</v>
      </c>
    </row>
    <row r="35" spans="1:17" ht="12.75">
      <c r="A35" s="10">
        <f t="shared" si="3"/>
        <v>30</v>
      </c>
      <c r="B35" s="11">
        <f t="shared" si="0"/>
        <v>369</v>
      </c>
      <c r="C35" s="12" t="s">
        <v>4</v>
      </c>
      <c r="D35" s="11">
        <f t="shared" si="1"/>
        <v>68</v>
      </c>
      <c r="E35" s="26" t="s">
        <v>234</v>
      </c>
      <c r="F35" s="3" t="s">
        <v>31</v>
      </c>
      <c r="G35" s="11">
        <v>62</v>
      </c>
      <c r="H35" s="11">
        <v>59</v>
      </c>
      <c r="I35" s="11">
        <v>63</v>
      </c>
      <c r="J35" s="11">
        <v>62</v>
      </c>
      <c r="K35" s="11">
        <v>59</v>
      </c>
      <c r="L35" s="11">
        <v>64</v>
      </c>
      <c r="M35" s="11">
        <f t="shared" si="2"/>
        <v>64</v>
      </c>
      <c r="N35" s="4">
        <f>IF(M35&lt;75,"",VLOOKUP(M35,Tabelle1!$J$16:$K$56,2,FALSE))</f>
      </c>
      <c r="P35" s="22"/>
      <c r="Q35" s="31">
        <f t="shared" si="4"/>
        <v>61.5</v>
      </c>
    </row>
    <row r="36" spans="1:17" ht="12.75">
      <c r="A36" s="10">
        <f t="shared" si="3"/>
        <v>31</v>
      </c>
      <c r="B36" s="11">
        <f t="shared" si="0"/>
        <v>368</v>
      </c>
      <c r="C36" s="12" t="s">
        <v>4</v>
      </c>
      <c r="D36" s="11">
        <f t="shared" si="1"/>
        <v>69</v>
      </c>
      <c r="E36" s="26" t="s">
        <v>238</v>
      </c>
      <c r="F36" s="3" t="s">
        <v>147</v>
      </c>
      <c r="G36" s="11">
        <v>60</v>
      </c>
      <c r="H36" s="11">
        <v>58</v>
      </c>
      <c r="I36" s="11">
        <v>56</v>
      </c>
      <c r="J36" s="11">
        <v>63</v>
      </c>
      <c r="K36" s="11">
        <v>69</v>
      </c>
      <c r="L36" s="11">
        <v>62</v>
      </c>
      <c r="M36" s="11">
        <f t="shared" si="2"/>
        <v>69</v>
      </c>
      <c r="N36" s="4">
        <f>IF(M36&lt;75,"",VLOOKUP(M36,Tabelle1!$J$16:$K$56,2,FALSE))</f>
      </c>
      <c r="P36" s="22"/>
      <c r="Q36" s="31">
        <f t="shared" si="4"/>
        <v>61.333333333333336</v>
      </c>
    </row>
    <row r="37" spans="1:17" ht="12.75">
      <c r="A37" s="10">
        <f t="shared" si="3"/>
        <v>31</v>
      </c>
      <c r="B37" s="11">
        <f t="shared" si="0"/>
        <v>368</v>
      </c>
      <c r="C37" s="12" t="s">
        <v>4</v>
      </c>
      <c r="D37" s="11">
        <f t="shared" si="1"/>
        <v>69</v>
      </c>
      <c r="E37" s="26" t="s">
        <v>24</v>
      </c>
      <c r="F37" s="3" t="s">
        <v>9</v>
      </c>
      <c r="G37" s="11">
        <v>74</v>
      </c>
      <c r="H37" s="11">
        <v>67</v>
      </c>
      <c r="I37" s="11">
        <v>58</v>
      </c>
      <c r="J37" s="11">
        <v>51</v>
      </c>
      <c r="K37" s="11">
        <v>58</v>
      </c>
      <c r="L37" s="11">
        <v>60</v>
      </c>
      <c r="M37" s="11">
        <f t="shared" si="2"/>
        <v>74</v>
      </c>
      <c r="N37" s="4">
        <f>IF(M37&lt;75,"",VLOOKUP(M37,Tabelle1!$J$16:$K$56,2,FALSE))</f>
      </c>
      <c r="P37" s="22"/>
      <c r="Q37" s="31">
        <f t="shared" si="4"/>
        <v>61.333333333333336</v>
      </c>
    </row>
    <row r="38" spans="1:17" ht="12.75">
      <c r="A38" s="10">
        <f t="shared" si="3"/>
        <v>33</v>
      </c>
      <c r="B38" s="11">
        <f aca="true" t="shared" si="5" ref="B38:B69">SUM(G38:L38)</f>
        <v>367</v>
      </c>
      <c r="C38" s="12" t="s">
        <v>4</v>
      </c>
      <c r="D38" s="11">
        <f aca="true" t="shared" si="6" ref="D38:D69">$B$6-B38</f>
        <v>70</v>
      </c>
      <c r="E38" s="26" t="s">
        <v>41</v>
      </c>
      <c r="F38" s="3" t="s">
        <v>31</v>
      </c>
      <c r="G38" s="11">
        <v>52</v>
      </c>
      <c r="H38" s="11">
        <v>60</v>
      </c>
      <c r="I38" s="11">
        <v>71</v>
      </c>
      <c r="J38" s="11">
        <v>52</v>
      </c>
      <c r="K38" s="11">
        <v>70</v>
      </c>
      <c r="L38" s="11">
        <v>62</v>
      </c>
      <c r="M38" s="11">
        <f aca="true" t="shared" si="7" ref="M38:M69">IF(ISBLANK(F38),0,MAX(G38,H38,I38,J38,K38,L38))</f>
        <v>71</v>
      </c>
      <c r="N38" s="4">
        <f>IF(M38&lt;75,"",VLOOKUP(M38,Tabelle1!$J$16:$K$56,2,FALSE))</f>
      </c>
      <c r="P38" s="22"/>
      <c r="Q38" s="31">
        <f t="shared" si="4"/>
        <v>61.166666666666664</v>
      </c>
    </row>
    <row r="39" spans="1:17" ht="12.75">
      <c r="A39" s="10">
        <f t="shared" si="3"/>
        <v>34</v>
      </c>
      <c r="B39" s="11">
        <f t="shared" si="5"/>
        <v>366</v>
      </c>
      <c r="C39" s="12" t="s">
        <v>4</v>
      </c>
      <c r="D39" s="11">
        <f t="shared" si="6"/>
        <v>71</v>
      </c>
      <c r="E39" s="26" t="s">
        <v>246</v>
      </c>
      <c r="F39" s="3" t="s">
        <v>241</v>
      </c>
      <c r="G39" s="11">
        <v>48</v>
      </c>
      <c r="H39" s="11">
        <v>66</v>
      </c>
      <c r="I39" s="11">
        <v>57</v>
      </c>
      <c r="J39" s="11">
        <v>63</v>
      </c>
      <c r="K39" s="11">
        <v>55</v>
      </c>
      <c r="L39" s="11">
        <v>77</v>
      </c>
      <c r="M39" s="11">
        <f t="shared" si="7"/>
        <v>77</v>
      </c>
      <c r="N39" s="4" t="str">
        <f>IF(M39&lt;75,"",VLOOKUP(M39,Tabelle1!$J$16:$K$56,2,FALSE))</f>
        <v>Bronze</v>
      </c>
      <c r="P39" s="22"/>
      <c r="Q39" s="31">
        <f t="shared" si="4"/>
        <v>61</v>
      </c>
    </row>
    <row r="40" spans="1:17" ht="12.75">
      <c r="A40" s="10">
        <f t="shared" si="3"/>
        <v>35</v>
      </c>
      <c r="B40" s="11">
        <f t="shared" si="5"/>
        <v>363</v>
      </c>
      <c r="C40" s="12" t="s">
        <v>4</v>
      </c>
      <c r="D40" s="11">
        <f t="shared" si="6"/>
        <v>74</v>
      </c>
      <c r="E40" s="26" t="s">
        <v>29</v>
      </c>
      <c r="F40" s="3" t="s">
        <v>9</v>
      </c>
      <c r="G40" s="11">
        <v>62</v>
      </c>
      <c r="H40" s="11">
        <v>57</v>
      </c>
      <c r="I40" s="11">
        <v>55</v>
      </c>
      <c r="J40" s="11">
        <v>69</v>
      </c>
      <c r="K40" s="11">
        <v>70</v>
      </c>
      <c r="L40" s="11">
        <v>50</v>
      </c>
      <c r="M40" s="11">
        <f t="shared" si="7"/>
        <v>70</v>
      </c>
      <c r="N40" s="4">
        <f>IF(M40&lt;75,"",VLOOKUP(M40,Tabelle1!$J$16:$K$56,2,FALSE))</f>
      </c>
      <c r="P40" s="22"/>
      <c r="Q40" s="31">
        <f t="shared" si="4"/>
        <v>60.5</v>
      </c>
    </row>
    <row r="41" spans="1:17" ht="12.75">
      <c r="A41" s="10">
        <f t="shared" si="3"/>
        <v>35</v>
      </c>
      <c r="B41" s="11">
        <f t="shared" si="5"/>
        <v>363</v>
      </c>
      <c r="C41" s="12" t="s">
        <v>4</v>
      </c>
      <c r="D41" s="11">
        <f t="shared" si="6"/>
        <v>74</v>
      </c>
      <c r="E41" s="26" t="s">
        <v>110</v>
      </c>
      <c r="F41" s="3" t="s">
        <v>9</v>
      </c>
      <c r="G41" s="11">
        <v>72</v>
      </c>
      <c r="H41" s="11">
        <v>57</v>
      </c>
      <c r="I41" s="11">
        <v>59</v>
      </c>
      <c r="J41" s="11">
        <v>64</v>
      </c>
      <c r="K41" s="11">
        <v>51</v>
      </c>
      <c r="L41" s="11">
        <v>60</v>
      </c>
      <c r="M41" s="11">
        <f t="shared" si="7"/>
        <v>72</v>
      </c>
      <c r="N41" s="4">
        <f>IF(M41&lt;75,"",VLOOKUP(M41,Tabelle1!$J$16:$K$56,2,FALSE))</f>
      </c>
      <c r="P41" s="22"/>
      <c r="Q41" s="31">
        <f t="shared" si="4"/>
        <v>60.5</v>
      </c>
    </row>
    <row r="42" spans="1:17" ht="12.75">
      <c r="A42" s="10">
        <f t="shared" si="3"/>
        <v>37</v>
      </c>
      <c r="B42" s="11">
        <f t="shared" si="5"/>
        <v>362</v>
      </c>
      <c r="C42" s="12" t="s">
        <v>4</v>
      </c>
      <c r="D42" s="11">
        <f t="shared" si="6"/>
        <v>75</v>
      </c>
      <c r="E42" s="26" t="s">
        <v>290</v>
      </c>
      <c r="F42" s="3" t="s">
        <v>122</v>
      </c>
      <c r="G42" s="11">
        <v>67</v>
      </c>
      <c r="H42" s="11">
        <v>64</v>
      </c>
      <c r="I42" s="11">
        <v>50</v>
      </c>
      <c r="J42" s="11">
        <v>63</v>
      </c>
      <c r="K42" s="11">
        <v>65</v>
      </c>
      <c r="L42" s="11">
        <v>53</v>
      </c>
      <c r="M42" s="11">
        <f t="shared" si="7"/>
        <v>67</v>
      </c>
      <c r="N42" s="4">
        <f>IF(M42&lt;75,"",VLOOKUP(M42,Tabelle1!$J$16:$K$56,2,FALSE))</f>
      </c>
      <c r="P42" s="22"/>
      <c r="Q42" s="31">
        <f t="shared" si="4"/>
        <v>60.333333333333336</v>
      </c>
    </row>
    <row r="43" spans="1:17" ht="12.75">
      <c r="A43" s="10">
        <f t="shared" si="3"/>
        <v>38</v>
      </c>
      <c r="B43" s="11">
        <f t="shared" si="5"/>
        <v>361</v>
      </c>
      <c r="C43" s="12" t="s">
        <v>4</v>
      </c>
      <c r="D43" s="11">
        <f t="shared" si="6"/>
        <v>76</v>
      </c>
      <c r="E43" s="26" t="s">
        <v>364</v>
      </c>
      <c r="F43" s="3" t="s">
        <v>359</v>
      </c>
      <c r="G43" s="11">
        <v>57</v>
      </c>
      <c r="H43" s="11">
        <v>66</v>
      </c>
      <c r="I43" s="11">
        <v>77</v>
      </c>
      <c r="J43" s="11">
        <v>50</v>
      </c>
      <c r="K43" s="11">
        <v>52</v>
      </c>
      <c r="L43" s="11">
        <v>59</v>
      </c>
      <c r="M43" s="11">
        <f t="shared" si="7"/>
        <v>77</v>
      </c>
      <c r="N43" s="4" t="str">
        <f>IF(M43&lt;75,"",VLOOKUP(M43,Tabelle1!$J$16:$K$56,2,FALSE))</f>
        <v>Bronze</v>
      </c>
      <c r="P43" s="22"/>
      <c r="Q43" s="31">
        <f t="shared" si="4"/>
        <v>60.166666666666664</v>
      </c>
    </row>
    <row r="44" spans="1:17" ht="12.75">
      <c r="A44" s="10">
        <f t="shared" si="3"/>
        <v>38</v>
      </c>
      <c r="B44" s="11">
        <f t="shared" si="5"/>
        <v>361</v>
      </c>
      <c r="C44" s="11"/>
      <c r="D44" s="11">
        <f t="shared" si="6"/>
        <v>76</v>
      </c>
      <c r="E44" s="26" t="s">
        <v>208</v>
      </c>
      <c r="F44" s="3" t="s">
        <v>69</v>
      </c>
      <c r="G44" s="11">
        <v>60</v>
      </c>
      <c r="H44" s="11">
        <v>56</v>
      </c>
      <c r="I44" s="11">
        <v>59</v>
      </c>
      <c r="J44" s="11">
        <v>73</v>
      </c>
      <c r="K44" s="11">
        <v>54</v>
      </c>
      <c r="L44" s="11">
        <v>59</v>
      </c>
      <c r="M44" s="11">
        <f t="shared" si="7"/>
        <v>73</v>
      </c>
      <c r="N44" s="4">
        <f>IF(M44&lt;75,"",VLOOKUP(M44,Tabelle1!$J$16:$K$56,2,FALSE))</f>
      </c>
      <c r="P44" s="22"/>
      <c r="Q44" s="31">
        <f t="shared" si="4"/>
        <v>60.166666666666664</v>
      </c>
    </row>
    <row r="45" spans="1:17" ht="12.75">
      <c r="A45" s="10">
        <f t="shared" si="3"/>
        <v>40</v>
      </c>
      <c r="B45" s="11">
        <f t="shared" si="5"/>
        <v>360</v>
      </c>
      <c r="C45" s="12" t="s">
        <v>4</v>
      </c>
      <c r="D45" s="11">
        <f t="shared" si="6"/>
        <v>77</v>
      </c>
      <c r="E45" s="26" t="s">
        <v>148</v>
      </c>
      <c r="F45" s="3" t="s">
        <v>147</v>
      </c>
      <c r="G45" s="11">
        <v>73</v>
      </c>
      <c r="H45" s="11">
        <v>57</v>
      </c>
      <c r="I45" s="11">
        <v>52</v>
      </c>
      <c r="J45" s="11">
        <v>61</v>
      </c>
      <c r="K45" s="11">
        <v>63</v>
      </c>
      <c r="L45" s="11">
        <v>54</v>
      </c>
      <c r="M45" s="11">
        <f t="shared" si="7"/>
        <v>73</v>
      </c>
      <c r="N45" s="4">
        <f>IF(M45&lt;75,"",VLOOKUP(M45,Tabelle1!$J$16:$K$56,2,FALSE))</f>
      </c>
      <c r="P45" s="22"/>
      <c r="Q45" s="31">
        <f t="shared" si="4"/>
        <v>60</v>
      </c>
    </row>
    <row r="46" spans="1:17" ht="12.75">
      <c r="A46" s="10">
        <f t="shared" si="3"/>
        <v>41</v>
      </c>
      <c r="B46" s="11">
        <f t="shared" si="5"/>
        <v>358</v>
      </c>
      <c r="C46" s="12" t="s">
        <v>4</v>
      </c>
      <c r="D46" s="11">
        <f t="shared" si="6"/>
        <v>79</v>
      </c>
      <c r="E46" s="26" t="s">
        <v>49</v>
      </c>
      <c r="F46" s="3" t="s">
        <v>23</v>
      </c>
      <c r="G46" s="11">
        <v>61</v>
      </c>
      <c r="H46" s="11">
        <v>50</v>
      </c>
      <c r="I46" s="11">
        <v>68</v>
      </c>
      <c r="J46" s="11">
        <v>67</v>
      </c>
      <c r="K46" s="11">
        <v>57</v>
      </c>
      <c r="L46" s="11">
        <v>55</v>
      </c>
      <c r="M46" s="11">
        <f t="shared" si="7"/>
        <v>68</v>
      </c>
      <c r="N46" s="4">
        <f>IF(M46&lt;75,"",VLOOKUP(M46,Tabelle1!$J$16:$K$56,2,FALSE))</f>
      </c>
      <c r="P46" s="22"/>
      <c r="Q46" s="31">
        <f t="shared" si="4"/>
        <v>59.666666666666664</v>
      </c>
    </row>
    <row r="47" spans="1:17" ht="12.75">
      <c r="A47" s="10">
        <f t="shared" si="3"/>
        <v>42</v>
      </c>
      <c r="B47" s="11">
        <f t="shared" si="5"/>
        <v>357</v>
      </c>
      <c r="C47" s="12" t="s">
        <v>4</v>
      </c>
      <c r="D47" s="11">
        <f t="shared" si="6"/>
        <v>80</v>
      </c>
      <c r="E47" s="26" t="s">
        <v>346</v>
      </c>
      <c r="F47" s="3" t="s">
        <v>10</v>
      </c>
      <c r="G47" s="11">
        <v>54</v>
      </c>
      <c r="H47" s="11">
        <v>58</v>
      </c>
      <c r="I47" s="11">
        <v>60</v>
      </c>
      <c r="J47" s="11">
        <v>57</v>
      </c>
      <c r="K47" s="11">
        <v>58</v>
      </c>
      <c r="L47" s="11">
        <v>70</v>
      </c>
      <c r="M47" s="11">
        <f t="shared" si="7"/>
        <v>70</v>
      </c>
      <c r="N47" s="4">
        <f>IF(M47&lt;75,"",VLOOKUP(M47,Tabelle1!$J$16:$K$56,2,FALSE))</f>
      </c>
      <c r="P47" s="22"/>
      <c r="Q47" s="31">
        <f t="shared" si="4"/>
        <v>59.5</v>
      </c>
    </row>
    <row r="48" spans="1:17" ht="12.75">
      <c r="A48" s="10">
        <f t="shared" si="3"/>
        <v>43</v>
      </c>
      <c r="B48" s="11">
        <f t="shared" si="5"/>
        <v>355</v>
      </c>
      <c r="C48" s="12" t="s">
        <v>4</v>
      </c>
      <c r="D48" s="11">
        <f t="shared" si="6"/>
        <v>82</v>
      </c>
      <c r="E48" s="26" t="s">
        <v>244</v>
      </c>
      <c r="F48" s="3" t="s">
        <v>241</v>
      </c>
      <c r="G48" s="11">
        <v>59</v>
      </c>
      <c r="H48" s="11">
        <v>55</v>
      </c>
      <c r="I48" s="11">
        <v>58</v>
      </c>
      <c r="J48" s="11">
        <v>68</v>
      </c>
      <c r="K48" s="11">
        <v>59</v>
      </c>
      <c r="L48" s="11">
        <v>56</v>
      </c>
      <c r="M48" s="11">
        <f t="shared" si="7"/>
        <v>68</v>
      </c>
      <c r="N48" s="4">
        <f>IF(M48&lt;75,"",VLOOKUP(M48,Tabelle1!$J$16:$K$56,2,FALSE))</f>
      </c>
      <c r="P48" s="22"/>
      <c r="Q48" s="31">
        <f t="shared" si="4"/>
        <v>59.166666666666664</v>
      </c>
    </row>
    <row r="49" spans="1:17" ht="12.75">
      <c r="A49" s="10">
        <f t="shared" si="3"/>
        <v>43</v>
      </c>
      <c r="B49" s="11">
        <f t="shared" si="5"/>
        <v>355</v>
      </c>
      <c r="C49" s="12" t="s">
        <v>4</v>
      </c>
      <c r="D49" s="11">
        <f t="shared" si="6"/>
        <v>82</v>
      </c>
      <c r="E49" s="26" t="s">
        <v>138</v>
      </c>
      <c r="F49" s="3" t="s">
        <v>122</v>
      </c>
      <c r="G49" s="11">
        <v>50</v>
      </c>
      <c r="H49" s="11">
        <v>51</v>
      </c>
      <c r="I49" s="11">
        <v>51</v>
      </c>
      <c r="J49" s="48">
        <v>85</v>
      </c>
      <c r="K49" s="11">
        <v>62</v>
      </c>
      <c r="L49" s="11">
        <v>56</v>
      </c>
      <c r="M49" s="11">
        <f t="shared" si="7"/>
        <v>85</v>
      </c>
      <c r="N49" s="4" t="str">
        <f>IF(M49&lt;75,"",VLOOKUP(M49,Tabelle1!$J$16:$K$56,2,FALSE))</f>
        <v>Gold</v>
      </c>
      <c r="P49" s="22"/>
      <c r="Q49" s="31">
        <f t="shared" si="4"/>
        <v>59.166666666666664</v>
      </c>
    </row>
    <row r="50" spans="1:17" ht="12.75">
      <c r="A50" s="10">
        <f t="shared" si="3"/>
        <v>45</v>
      </c>
      <c r="B50" s="11">
        <f t="shared" si="5"/>
        <v>354</v>
      </c>
      <c r="C50" s="12" t="s">
        <v>4</v>
      </c>
      <c r="D50" s="11">
        <f t="shared" si="6"/>
        <v>83</v>
      </c>
      <c r="E50" s="26" t="s">
        <v>255</v>
      </c>
      <c r="F50" s="3" t="s">
        <v>89</v>
      </c>
      <c r="G50" s="11">
        <v>63</v>
      </c>
      <c r="H50" s="11">
        <v>64</v>
      </c>
      <c r="I50" s="11">
        <v>59</v>
      </c>
      <c r="J50" s="11">
        <v>57</v>
      </c>
      <c r="K50" s="11">
        <v>48</v>
      </c>
      <c r="L50" s="11">
        <v>63</v>
      </c>
      <c r="M50" s="11">
        <f t="shared" si="7"/>
        <v>64</v>
      </c>
      <c r="N50" s="4">
        <f>IF(M50&lt;75,"",VLOOKUP(M50,Tabelle1!$J$16:$K$56,2,FALSE))</f>
      </c>
      <c r="P50" s="22"/>
      <c r="Q50" s="31">
        <f t="shared" si="4"/>
        <v>59</v>
      </c>
    </row>
    <row r="51" spans="1:17" ht="12.75">
      <c r="A51" s="10">
        <f t="shared" si="3"/>
        <v>46</v>
      </c>
      <c r="B51" s="11">
        <f t="shared" si="5"/>
        <v>350</v>
      </c>
      <c r="C51" s="12" t="s">
        <v>4</v>
      </c>
      <c r="D51" s="11">
        <f t="shared" si="6"/>
        <v>87</v>
      </c>
      <c r="E51" s="26" t="s">
        <v>26</v>
      </c>
      <c r="F51" s="3" t="s">
        <v>27</v>
      </c>
      <c r="G51" s="11">
        <v>72</v>
      </c>
      <c r="H51" s="11">
        <v>61</v>
      </c>
      <c r="I51" s="11" t="s">
        <v>373</v>
      </c>
      <c r="J51" s="11">
        <v>76</v>
      </c>
      <c r="K51" s="11">
        <v>63</v>
      </c>
      <c r="L51" s="11">
        <v>78</v>
      </c>
      <c r="M51" s="11">
        <f t="shared" si="7"/>
        <v>78</v>
      </c>
      <c r="N51" s="4" t="str">
        <f>IF(M51&lt;75,"",VLOOKUP(M51,Tabelle1!$J$16:$K$56,2,FALSE))</f>
        <v>Bronze</v>
      </c>
      <c r="P51" s="22"/>
      <c r="Q51" s="31">
        <f t="shared" si="4"/>
        <v>70</v>
      </c>
    </row>
    <row r="52" spans="1:17" ht="12.75">
      <c r="A52" s="10">
        <f t="shared" si="3"/>
        <v>47</v>
      </c>
      <c r="B52" s="11">
        <f t="shared" si="5"/>
        <v>349</v>
      </c>
      <c r="C52" s="12" t="s">
        <v>4</v>
      </c>
      <c r="D52" s="11">
        <f t="shared" si="6"/>
        <v>88</v>
      </c>
      <c r="E52" s="26" t="s">
        <v>40</v>
      </c>
      <c r="F52" s="3" t="s">
        <v>10</v>
      </c>
      <c r="G52" s="11">
        <v>57</v>
      </c>
      <c r="H52" s="11">
        <v>54</v>
      </c>
      <c r="I52" s="11">
        <v>57</v>
      </c>
      <c r="J52" s="11">
        <v>64</v>
      </c>
      <c r="K52" s="11">
        <v>54</v>
      </c>
      <c r="L52" s="11">
        <v>63</v>
      </c>
      <c r="M52" s="11">
        <f t="shared" si="7"/>
        <v>64</v>
      </c>
      <c r="N52" s="4">
        <f>IF(M52&lt;75,"",VLOOKUP(M52,Tabelle1!$J$16:$K$56,2,FALSE))</f>
      </c>
      <c r="P52" s="22"/>
      <c r="Q52" s="31">
        <f t="shared" si="4"/>
        <v>58.166666666666664</v>
      </c>
    </row>
    <row r="53" spans="1:17" ht="12.75">
      <c r="A53" s="10">
        <f t="shared" si="3"/>
        <v>48</v>
      </c>
      <c r="B53" s="11">
        <f t="shared" si="5"/>
        <v>346</v>
      </c>
      <c r="C53" s="11"/>
      <c r="D53" s="11">
        <f t="shared" si="6"/>
        <v>91</v>
      </c>
      <c r="E53" s="26" t="s">
        <v>111</v>
      </c>
      <c r="F53" s="3" t="s">
        <v>9</v>
      </c>
      <c r="G53" s="11">
        <v>64</v>
      </c>
      <c r="H53" s="11">
        <v>59</v>
      </c>
      <c r="I53" s="11">
        <v>52</v>
      </c>
      <c r="J53" s="11">
        <v>57</v>
      </c>
      <c r="K53" s="11">
        <v>51</v>
      </c>
      <c r="L53" s="11">
        <v>63</v>
      </c>
      <c r="M53" s="11">
        <f t="shared" si="7"/>
        <v>64</v>
      </c>
      <c r="N53" s="4">
        <f>IF(M53&lt;75,"",VLOOKUP(M53,Tabelle1!$J$16:$K$56,2,FALSE))</f>
      </c>
      <c r="P53" s="22"/>
      <c r="Q53" s="31">
        <f t="shared" si="4"/>
        <v>57.666666666666664</v>
      </c>
    </row>
    <row r="54" spans="1:17" ht="12.75">
      <c r="A54" s="10">
        <f t="shared" si="3"/>
        <v>49</v>
      </c>
      <c r="B54" s="11">
        <f t="shared" si="5"/>
        <v>345</v>
      </c>
      <c r="C54" s="12" t="s">
        <v>4</v>
      </c>
      <c r="D54" s="11">
        <f t="shared" si="6"/>
        <v>92</v>
      </c>
      <c r="E54" s="26" t="s">
        <v>67</v>
      </c>
      <c r="F54" s="3" t="s">
        <v>10</v>
      </c>
      <c r="G54" s="11">
        <v>65</v>
      </c>
      <c r="H54" s="11">
        <v>44</v>
      </c>
      <c r="I54" s="11">
        <v>62</v>
      </c>
      <c r="J54" s="11">
        <v>56</v>
      </c>
      <c r="K54" s="11">
        <v>53</v>
      </c>
      <c r="L54" s="11">
        <v>65</v>
      </c>
      <c r="M54" s="11">
        <f t="shared" si="7"/>
        <v>65</v>
      </c>
      <c r="N54" s="4">
        <f>IF(M54&lt;75,"",VLOOKUP(M54,Tabelle1!$J$16:$K$56,2,FALSE))</f>
      </c>
      <c r="P54" s="22"/>
      <c r="Q54" s="31">
        <f t="shared" si="4"/>
        <v>57.5</v>
      </c>
    </row>
    <row r="55" spans="1:17" ht="12.75">
      <c r="A55" s="10">
        <f t="shared" si="3"/>
        <v>50</v>
      </c>
      <c r="B55" s="11">
        <f t="shared" si="5"/>
        <v>344</v>
      </c>
      <c r="C55" s="12" t="s">
        <v>4</v>
      </c>
      <c r="D55" s="11">
        <f t="shared" si="6"/>
        <v>93</v>
      </c>
      <c r="E55" s="26" t="s">
        <v>130</v>
      </c>
      <c r="F55" s="3" t="s">
        <v>73</v>
      </c>
      <c r="G55" s="11">
        <v>58</v>
      </c>
      <c r="H55" s="11">
        <v>52</v>
      </c>
      <c r="I55" s="11">
        <v>53</v>
      </c>
      <c r="J55" s="11">
        <v>61</v>
      </c>
      <c r="K55" s="11">
        <v>52</v>
      </c>
      <c r="L55" s="11">
        <v>68</v>
      </c>
      <c r="M55" s="11">
        <f t="shared" si="7"/>
        <v>68</v>
      </c>
      <c r="N55" s="4">
        <f>IF(M55&lt;75,"",VLOOKUP(M55,Tabelle1!$J$16:$K$56,2,FALSE))</f>
      </c>
      <c r="P55" s="22"/>
      <c r="Q55" s="31">
        <f t="shared" si="4"/>
        <v>57.333333333333336</v>
      </c>
    </row>
    <row r="56" spans="1:17" ht="12.75">
      <c r="A56" s="10">
        <f t="shared" si="3"/>
        <v>50</v>
      </c>
      <c r="B56" s="39">
        <f t="shared" si="5"/>
        <v>344</v>
      </c>
      <c r="C56" s="42" t="s">
        <v>4</v>
      </c>
      <c r="D56" s="39">
        <f t="shared" si="6"/>
        <v>93</v>
      </c>
      <c r="E56" s="38" t="s">
        <v>55</v>
      </c>
      <c r="F56" s="37" t="s">
        <v>23</v>
      </c>
      <c r="G56" s="39">
        <v>61</v>
      </c>
      <c r="H56" s="39">
        <v>51</v>
      </c>
      <c r="I56" s="39">
        <v>59</v>
      </c>
      <c r="J56" s="39">
        <v>60</v>
      </c>
      <c r="K56" s="39">
        <v>57</v>
      </c>
      <c r="L56" s="39">
        <v>56</v>
      </c>
      <c r="M56" s="11">
        <f t="shared" si="7"/>
        <v>61</v>
      </c>
      <c r="N56" s="4">
        <f>IF(M56&lt;75,"",VLOOKUP(M56,Tabelle1!$J$16:$K$56,2,FALSE))</f>
      </c>
      <c r="P56" s="22"/>
      <c r="Q56" s="31">
        <f t="shared" si="4"/>
        <v>57.333333333333336</v>
      </c>
    </row>
    <row r="57" spans="1:17" ht="12.75">
      <c r="A57" s="10">
        <f t="shared" si="3"/>
        <v>52</v>
      </c>
      <c r="B57" s="11">
        <f t="shared" si="5"/>
        <v>343</v>
      </c>
      <c r="C57" s="12" t="s">
        <v>4</v>
      </c>
      <c r="D57" s="11">
        <f t="shared" si="6"/>
        <v>94</v>
      </c>
      <c r="E57" s="26" t="s">
        <v>68</v>
      </c>
      <c r="F57" s="3" t="s">
        <v>69</v>
      </c>
      <c r="G57" s="11">
        <v>63</v>
      </c>
      <c r="H57" s="11">
        <v>57</v>
      </c>
      <c r="I57" s="11">
        <v>57</v>
      </c>
      <c r="J57" s="11">
        <v>53</v>
      </c>
      <c r="K57" s="11">
        <v>52</v>
      </c>
      <c r="L57" s="11">
        <v>61</v>
      </c>
      <c r="M57" s="11">
        <f t="shared" si="7"/>
        <v>63</v>
      </c>
      <c r="N57" s="4">
        <f>IF(M57&lt;75,"",VLOOKUP(M57,Tabelle1!$J$16:$K$56,2,FALSE))</f>
      </c>
      <c r="P57" s="22"/>
      <c r="Q57" s="31">
        <f t="shared" si="4"/>
        <v>57.166666666666664</v>
      </c>
    </row>
    <row r="58" spans="1:17" ht="12.75">
      <c r="A58" s="10">
        <f t="shared" si="3"/>
        <v>53</v>
      </c>
      <c r="B58" s="11">
        <f t="shared" si="5"/>
        <v>341</v>
      </c>
      <c r="C58" s="12" t="s">
        <v>4</v>
      </c>
      <c r="D58" s="11">
        <f t="shared" si="6"/>
        <v>96</v>
      </c>
      <c r="E58" s="26" t="s">
        <v>104</v>
      </c>
      <c r="F58" s="3" t="s">
        <v>27</v>
      </c>
      <c r="G58" s="11">
        <v>48</v>
      </c>
      <c r="H58" s="11">
        <v>50</v>
      </c>
      <c r="I58" s="11">
        <v>65</v>
      </c>
      <c r="J58" s="11">
        <v>54</v>
      </c>
      <c r="K58" s="11">
        <v>66</v>
      </c>
      <c r="L58" s="11">
        <v>58</v>
      </c>
      <c r="M58" s="11">
        <f t="shared" si="7"/>
        <v>66</v>
      </c>
      <c r="N58" s="4">
        <f>IF(M58&lt;75,"",VLOOKUP(M58,Tabelle1!$J$16:$K$56,2,FALSE))</f>
      </c>
      <c r="P58" s="22"/>
      <c r="Q58" s="31">
        <f t="shared" si="4"/>
        <v>56.833333333333336</v>
      </c>
    </row>
    <row r="59" spans="1:17" ht="12.75">
      <c r="A59" s="10">
        <f t="shared" si="3"/>
        <v>54</v>
      </c>
      <c r="B59" s="11">
        <f t="shared" si="5"/>
        <v>340</v>
      </c>
      <c r="C59" s="12" t="s">
        <v>4</v>
      </c>
      <c r="D59" s="11">
        <f t="shared" si="6"/>
        <v>97</v>
      </c>
      <c r="E59" s="26" t="s">
        <v>146</v>
      </c>
      <c r="F59" s="3" t="s">
        <v>147</v>
      </c>
      <c r="G59" s="11">
        <v>72</v>
      </c>
      <c r="H59" s="11">
        <v>61</v>
      </c>
      <c r="I59" s="11" t="s">
        <v>373</v>
      </c>
      <c r="J59" s="11">
        <v>62</v>
      </c>
      <c r="K59" s="11">
        <v>70</v>
      </c>
      <c r="L59" s="11">
        <v>75</v>
      </c>
      <c r="M59" s="11">
        <f t="shared" si="7"/>
        <v>75</v>
      </c>
      <c r="N59" s="4" t="str">
        <f>IF(M59&lt;75,"",VLOOKUP(M59,Tabelle1!$J$16:$K$56,2,FALSE))</f>
        <v>Bronze</v>
      </c>
      <c r="P59" s="22"/>
      <c r="Q59" s="31">
        <f t="shared" si="4"/>
        <v>68</v>
      </c>
    </row>
    <row r="60" spans="1:17" ht="12.75">
      <c r="A60" s="10">
        <f t="shared" si="3"/>
        <v>55</v>
      </c>
      <c r="B60" s="11">
        <f t="shared" si="5"/>
        <v>339</v>
      </c>
      <c r="C60" s="12" t="s">
        <v>4</v>
      </c>
      <c r="D60" s="11">
        <f t="shared" si="6"/>
        <v>98</v>
      </c>
      <c r="E60" s="26" t="s">
        <v>287</v>
      </c>
      <c r="F60" s="3" t="s">
        <v>147</v>
      </c>
      <c r="G60" s="11">
        <v>57</v>
      </c>
      <c r="H60" s="11">
        <v>56</v>
      </c>
      <c r="I60" s="11">
        <v>53</v>
      </c>
      <c r="J60" s="11">
        <v>65</v>
      </c>
      <c r="K60" s="11">
        <v>50</v>
      </c>
      <c r="L60" s="11">
        <v>58</v>
      </c>
      <c r="M60" s="11">
        <f t="shared" si="7"/>
        <v>65</v>
      </c>
      <c r="N60" s="4">
        <f>IF(M60&lt;75,"",VLOOKUP(M60,Tabelle1!$J$16:$K$56,2,FALSE))</f>
      </c>
      <c r="P60" s="22"/>
      <c r="Q60" s="31">
        <f t="shared" si="4"/>
        <v>56.5</v>
      </c>
    </row>
    <row r="61" spans="1:17" ht="12.75">
      <c r="A61" s="10">
        <f t="shared" si="3"/>
        <v>56</v>
      </c>
      <c r="B61" s="11">
        <f t="shared" si="5"/>
        <v>337</v>
      </c>
      <c r="C61" s="12" t="s">
        <v>4</v>
      </c>
      <c r="D61" s="11">
        <f t="shared" si="6"/>
        <v>100</v>
      </c>
      <c r="E61" s="26" t="s">
        <v>365</v>
      </c>
      <c r="F61" s="3" t="s">
        <v>359</v>
      </c>
      <c r="G61" s="11">
        <v>52</v>
      </c>
      <c r="H61" s="11">
        <v>56</v>
      </c>
      <c r="I61" s="11">
        <v>52</v>
      </c>
      <c r="J61" s="11">
        <v>65</v>
      </c>
      <c r="K61" s="11">
        <v>54</v>
      </c>
      <c r="L61" s="11">
        <v>58</v>
      </c>
      <c r="M61" s="11">
        <f t="shared" si="7"/>
        <v>65</v>
      </c>
      <c r="N61" s="4">
        <f>IF(M61&lt;75,"",VLOOKUP(M61,Tabelle1!$J$16:$K$56,2,FALSE))</f>
      </c>
      <c r="P61" s="22"/>
      <c r="Q61" s="31">
        <f t="shared" si="4"/>
        <v>56.166666666666664</v>
      </c>
    </row>
    <row r="62" spans="1:17" ht="12.75">
      <c r="A62" s="10">
        <f t="shared" si="3"/>
        <v>57</v>
      </c>
      <c r="B62" s="11">
        <f t="shared" si="5"/>
        <v>336</v>
      </c>
      <c r="C62" s="12" t="s">
        <v>4</v>
      </c>
      <c r="D62" s="11">
        <f t="shared" si="6"/>
        <v>101</v>
      </c>
      <c r="E62" s="26" t="s">
        <v>250</v>
      </c>
      <c r="F62" s="3" t="s">
        <v>241</v>
      </c>
      <c r="G62" s="11">
        <v>67</v>
      </c>
      <c r="H62" s="11">
        <v>52</v>
      </c>
      <c r="I62" s="11">
        <v>55</v>
      </c>
      <c r="J62" s="11">
        <v>62</v>
      </c>
      <c r="K62" s="11">
        <v>53</v>
      </c>
      <c r="L62" s="11">
        <v>47</v>
      </c>
      <c r="M62" s="11">
        <f t="shared" si="7"/>
        <v>67</v>
      </c>
      <c r="N62" s="4">
        <f>IF(M62&lt;75,"",VLOOKUP(M62,Tabelle1!$J$16:$K$56,2,FALSE))</f>
      </c>
      <c r="P62" s="22"/>
      <c r="Q62" s="31">
        <f t="shared" si="4"/>
        <v>56</v>
      </c>
    </row>
    <row r="63" spans="1:17" ht="12.75">
      <c r="A63" s="10">
        <f t="shared" si="3"/>
        <v>58</v>
      </c>
      <c r="B63" s="11">
        <f t="shared" si="5"/>
        <v>335</v>
      </c>
      <c r="C63" s="12" t="s">
        <v>4</v>
      </c>
      <c r="D63" s="11">
        <f t="shared" si="6"/>
        <v>102</v>
      </c>
      <c r="E63" s="26" t="s">
        <v>232</v>
      </c>
      <c r="F63" s="3" t="s">
        <v>73</v>
      </c>
      <c r="G63" s="11">
        <v>52</v>
      </c>
      <c r="H63" s="11">
        <v>47</v>
      </c>
      <c r="I63" s="11">
        <v>65</v>
      </c>
      <c r="J63" s="11">
        <v>64</v>
      </c>
      <c r="K63" s="11">
        <v>52</v>
      </c>
      <c r="L63" s="11">
        <v>55</v>
      </c>
      <c r="M63" s="11">
        <f t="shared" si="7"/>
        <v>65</v>
      </c>
      <c r="N63" s="4">
        <f>IF(M63&lt;75,"",VLOOKUP(M63,Tabelle1!$J$16:$K$56,2,FALSE))</f>
      </c>
      <c r="P63" s="22"/>
      <c r="Q63" s="31">
        <f t="shared" si="4"/>
        <v>55.833333333333336</v>
      </c>
    </row>
    <row r="64" spans="1:17" ht="12.75">
      <c r="A64" s="10">
        <f t="shared" si="3"/>
        <v>58</v>
      </c>
      <c r="B64" s="11">
        <f t="shared" si="5"/>
        <v>335</v>
      </c>
      <c r="C64" s="12" t="s">
        <v>4</v>
      </c>
      <c r="D64" s="11">
        <f t="shared" si="6"/>
        <v>102</v>
      </c>
      <c r="E64" s="26" t="s">
        <v>51</v>
      </c>
      <c r="F64" s="3" t="s">
        <v>23</v>
      </c>
      <c r="G64" s="11">
        <v>51</v>
      </c>
      <c r="H64" s="11">
        <v>52</v>
      </c>
      <c r="I64" s="11">
        <v>62</v>
      </c>
      <c r="J64" s="11">
        <v>63</v>
      </c>
      <c r="K64" s="11">
        <v>54</v>
      </c>
      <c r="L64" s="11">
        <v>53</v>
      </c>
      <c r="M64" s="11">
        <f t="shared" si="7"/>
        <v>63</v>
      </c>
      <c r="N64" s="4">
        <f>IF(M64&lt;75,"",VLOOKUP(M64,Tabelle1!$J$16:$K$56,2,FALSE))</f>
      </c>
      <c r="P64" s="22"/>
      <c r="Q64" s="31">
        <f t="shared" si="4"/>
        <v>55.833333333333336</v>
      </c>
    </row>
    <row r="65" spans="1:17" ht="12.75">
      <c r="A65" s="10">
        <f t="shared" si="3"/>
        <v>60</v>
      </c>
      <c r="B65" s="11">
        <f t="shared" si="5"/>
        <v>332</v>
      </c>
      <c r="C65" s="12" t="s">
        <v>4</v>
      </c>
      <c r="D65" s="11">
        <f t="shared" si="6"/>
        <v>105</v>
      </c>
      <c r="E65" s="26" t="s">
        <v>195</v>
      </c>
      <c r="F65" s="3" t="s">
        <v>10</v>
      </c>
      <c r="G65" s="11" t="s">
        <v>373</v>
      </c>
      <c r="H65" s="11">
        <v>67</v>
      </c>
      <c r="I65" s="11">
        <v>66</v>
      </c>
      <c r="J65" s="11">
        <v>64</v>
      </c>
      <c r="K65" s="11">
        <v>66</v>
      </c>
      <c r="L65" s="11">
        <v>69</v>
      </c>
      <c r="M65" s="11">
        <f t="shared" si="7"/>
        <v>69</v>
      </c>
      <c r="N65" s="4">
        <f>IF(M65&lt;75,"",VLOOKUP(M65,Tabelle1!$J$16:$K$56,2,FALSE))</f>
      </c>
      <c r="P65" s="22"/>
      <c r="Q65" s="31">
        <f t="shared" si="4"/>
        <v>66.4</v>
      </c>
    </row>
    <row r="66" spans="1:17" ht="12.75">
      <c r="A66" s="10">
        <f t="shared" si="3"/>
        <v>61</v>
      </c>
      <c r="B66" s="11">
        <f t="shared" si="5"/>
        <v>331</v>
      </c>
      <c r="C66" s="12" t="s">
        <v>4</v>
      </c>
      <c r="D66" s="11">
        <f t="shared" si="6"/>
        <v>106</v>
      </c>
      <c r="E66" s="26" t="s">
        <v>354</v>
      </c>
      <c r="F66" s="3" t="s">
        <v>11</v>
      </c>
      <c r="G66" s="11">
        <v>49</v>
      </c>
      <c r="H66" s="11">
        <v>45</v>
      </c>
      <c r="I66" s="11">
        <v>68</v>
      </c>
      <c r="J66" s="11">
        <v>64</v>
      </c>
      <c r="K66" s="11">
        <v>45</v>
      </c>
      <c r="L66" s="11">
        <v>60</v>
      </c>
      <c r="M66" s="11">
        <f t="shared" si="7"/>
        <v>68</v>
      </c>
      <c r="N66" s="36">
        <f>IF(M66&lt;75,"",VLOOKUP(M66,Tabelle1!$J$16:$K$56,2,FALSE))</f>
      </c>
      <c r="P66" s="22"/>
      <c r="Q66" s="31">
        <f t="shared" si="4"/>
        <v>55.166666666666664</v>
      </c>
    </row>
    <row r="67" spans="1:17" ht="12.75">
      <c r="A67" s="10">
        <f t="shared" si="3"/>
        <v>62</v>
      </c>
      <c r="B67" s="11">
        <f t="shared" si="5"/>
        <v>330</v>
      </c>
      <c r="C67" s="11"/>
      <c r="D67" s="11">
        <f t="shared" si="6"/>
        <v>107</v>
      </c>
      <c r="E67" s="26" t="s">
        <v>268</v>
      </c>
      <c r="F67" s="3" t="s">
        <v>11</v>
      </c>
      <c r="G67" s="11">
        <v>47</v>
      </c>
      <c r="H67" s="11">
        <v>52</v>
      </c>
      <c r="I67" s="11">
        <v>53</v>
      </c>
      <c r="J67" s="11">
        <v>70</v>
      </c>
      <c r="K67" s="11">
        <v>51</v>
      </c>
      <c r="L67" s="11">
        <v>57</v>
      </c>
      <c r="M67" s="11">
        <f t="shared" si="7"/>
        <v>70</v>
      </c>
      <c r="N67" s="36">
        <f>IF(M67&lt;75,"",VLOOKUP(M67,Tabelle1!$J$16:$K$56,2,FALSE))</f>
      </c>
      <c r="P67" s="22"/>
      <c r="Q67" s="31">
        <f t="shared" si="4"/>
        <v>55</v>
      </c>
    </row>
    <row r="68" spans="1:17" ht="12.75">
      <c r="A68" s="10">
        <f t="shared" si="3"/>
        <v>63</v>
      </c>
      <c r="B68" s="11">
        <f t="shared" si="5"/>
        <v>329</v>
      </c>
      <c r="C68" s="12" t="s">
        <v>4</v>
      </c>
      <c r="D68" s="11">
        <f t="shared" si="6"/>
        <v>108</v>
      </c>
      <c r="E68" s="26" t="s">
        <v>127</v>
      </c>
      <c r="F68" s="3" t="s">
        <v>27</v>
      </c>
      <c r="G68" s="11">
        <v>46</v>
      </c>
      <c r="H68" s="11">
        <v>56</v>
      </c>
      <c r="I68" s="11">
        <v>54</v>
      </c>
      <c r="J68" s="11">
        <v>60</v>
      </c>
      <c r="K68" s="11">
        <v>59</v>
      </c>
      <c r="L68" s="11">
        <v>54</v>
      </c>
      <c r="M68" s="11">
        <f t="shared" si="7"/>
        <v>60</v>
      </c>
      <c r="N68" s="4">
        <f>IF(M68&lt;75,"",VLOOKUP(M68,Tabelle1!$J$16:$K$56,2,FALSE))</f>
      </c>
      <c r="P68" s="22"/>
      <c r="Q68" s="31">
        <f t="shared" si="4"/>
        <v>54.833333333333336</v>
      </c>
    </row>
    <row r="69" spans="1:17" ht="12.75">
      <c r="A69" s="10">
        <f t="shared" si="3"/>
        <v>64</v>
      </c>
      <c r="B69" s="11">
        <f t="shared" si="5"/>
        <v>324</v>
      </c>
      <c r="C69" s="12" t="s">
        <v>4</v>
      </c>
      <c r="D69" s="11">
        <f t="shared" si="6"/>
        <v>113</v>
      </c>
      <c r="E69" s="26" t="s">
        <v>114</v>
      </c>
      <c r="F69" s="3" t="s">
        <v>38</v>
      </c>
      <c r="G69" s="11">
        <v>75</v>
      </c>
      <c r="H69" s="11">
        <v>57</v>
      </c>
      <c r="I69" s="11" t="s">
        <v>373</v>
      </c>
      <c r="J69" s="11">
        <v>76</v>
      </c>
      <c r="K69" s="11">
        <v>57</v>
      </c>
      <c r="L69" s="11">
        <v>59</v>
      </c>
      <c r="M69" s="11">
        <f t="shared" si="7"/>
        <v>76</v>
      </c>
      <c r="N69" s="4" t="str">
        <f>IF(M69&lt;75,"",VLOOKUP(M69,Tabelle1!$J$16:$K$56,2,FALSE))</f>
        <v>Bronze</v>
      </c>
      <c r="P69" s="22"/>
      <c r="Q69" s="31">
        <f t="shared" si="4"/>
        <v>64.8</v>
      </c>
    </row>
    <row r="70" spans="1:17" ht="12.75">
      <c r="A70" s="10">
        <f t="shared" si="3"/>
        <v>64</v>
      </c>
      <c r="B70" s="11">
        <f aca="true" t="shared" si="8" ref="B70:B101">SUM(G70:L70)</f>
        <v>324</v>
      </c>
      <c r="C70" s="12" t="s">
        <v>4</v>
      </c>
      <c r="D70" s="11">
        <f aca="true" t="shared" si="9" ref="D70:D101">$B$6-B70</f>
        <v>113</v>
      </c>
      <c r="E70" s="26" t="s">
        <v>293</v>
      </c>
      <c r="F70" s="3" t="s">
        <v>73</v>
      </c>
      <c r="G70" s="11">
        <v>70</v>
      </c>
      <c r="H70" s="11">
        <v>43</v>
      </c>
      <c r="I70" s="11">
        <v>46</v>
      </c>
      <c r="J70" s="11">
        <v>53</v>
      </c>
      <c r="K70" s="11">
        <v>53</v>
      </c>
      <c r="L70" s="11">
        <v>59</v>
      </c>
      <c r="M70" s="11">
        <f aca="true" t="shared" si="10" ref="M70:M101">IF(ISBLANK(F70),0,MAX(G70,H70,I70,J70,K70,L70))</f>
        <v>70</v>
      </c>
      <c r="N70" s="4">
        <f>IF(M70&lt;75,"",VLOOKUP(M70,Tabelle1!$J$16:$K$56,2,FALSE))</f>
      </c>
      <c r="P70" s="22"/>
      <c r="Q70" s="31">
        <f t="shared" si="4"/>
        <v>54</v>
      </c>
    </row>
    <row r="71" spans="1:17" ht="12.75">
      <c r="A71" s="10">
        <f aca="true" t="shared" si="11" ref="A71:A134">RANK(B71,$B$6:$B$159,0)</f>
        <v>64</v>
      </c>
      <c r="B71" s="11">
        <f t="shared" si="8"/>
        <v>324</v>
      </c>
      <c r="C71" s="12" t="s">
        <v>4</v>
      </c>
      <c r="D71" s="11">
        <f t="shared" si="9"/>
        <v>113</v>
      </c>
      <c r="E71" s="26" t="s">
        <v>118</v>
      </c>
      <c r="F71" s="3" t="s">
        <v>27</v>
      </c>
      <c r="G71" s="11" t="s">
        <v>373</v>
      </c>
      <c r="H71" s="11">
        <v>60</v>
      </c>
      <c r="I71" s="11">
        <v>66</v>
      </c>
      <c r="J71" s="11">
        <v>68</v>
      </c>
      <c r="K71" s="11">
        <v>57</v>
      </c>
      <c r="L71" s="11">
        <v>73</v>
      </c>
      <c r="M71" s="11">
        <f t="shared" si="10"/>
        <v>73</v>
      </c>
      <c r="N71" s="4">
        <f>IF(M71&lt;75,"",VLOOKUP(M71,Tabelle1!$J$16:$K$56,2,FALSE))</f>
      </c>
      <c r="P71" s="22"/>
      <c r="Q71" s="31">
        <f aca="true" t="shared" si="12" ref="Q71:Q134">AVERAGE(G71:L71)</f>
        <v>64.8</v>
      </c>
    </row>
    <row r="72" spans="1:17" ht="12.75">
      <c r="A72" s="10">
        <f t="shared" si="11"/>
        <v>67</v>
      </c>
      <c r="B72" s="11">
        <f t="shared" si="8"/>
        <v>315</v>
      </c>
      <c r="C72" s="12" t="s">
        <v>4</v>
      </c>
      <c r="D72" s="11">
        <f t="shared" si="9"/>
        <v>122</v>
      </c>
      <c r="E72" s="26" t="s">
        <v>35</v>
      </c>
      <c r="F72" s="3" t="s">
        <v>27</v>
      </c>
      <c r="G72" s="11">
        <v>68</v>
      </c>
      <c r="H72" s="11">
        <v>56</v>
      </c>
      <c r="I72" s="11">
        <v>65</v>
      </c>
      <c r="J72" s="11">
        <v>65</v>
      </c>
      <c r="K72" s="11">
        <v>61</v>
      </c>
      <c r="L72" s="11" t="s">
        <v>373</v>
      </c>
      <c r="M72" s="11">
        <f t="shared" si="10"/>
        <v>68</v>
      </c>
      <c r="N72" s="4">
        <f>IF(M72&lt;75,"",VLOOKUP(M72,Tabelle1!$J$16:$K$56,2,FALSE))</f>
      </c>
      <c r="P72" s="22"/>
      <c r="Q72" s="31">
        <f t="shared" si="12"/>
        <v>63</v>
      </c>
    </row>
    <row r="73" spans="1:17" ht="12.75">
      <c r="A73" s="10">
        <f t="shared" si="11"/>
        <v>68</v>
      </c>
      <c r="B73" s="11">
        <f t="shared" si="8"/>
        <v>313</v>
      </c>
      <c r="C73" s="12" t="s">
        <v>4</v>
      </c>
      <c r="D73" s="11">
        <f t="shared" si="9"/>
        <v>124</v>
      </c>
      <c r="E73" s="26" t="s">
        <v>113</v>
      </c>
      <c r="F73" s="3" t="s">
        <v>43</v>
      </c>
      <c r="G73" s="11">
        <v>50</v>
      </c>
      <c r="H73" s="11">
        <v>44</v>
      </c>
      <c r="I73" s="11">
        <v>56</v>
      </c>
      <c r="J73" s="11">
        <v>55</v>
      </c>
      <c r="K73" s="11">
        <v>51</v>
      </c>
      <c r="L73" s="11">
        <v>57</v>
      </c>
      <c r="M73" s="11">
        <f t="shared" si="10"/>
        <v>57</v>
      </c>
      <c r="N73" s="4">
        <f>IF(M73&lt;75,"",VLOOKUP(M73,Tabelle1!$J$16:$K$56,2,FALSE))</f>
      </c>
      <c r="P73" s="22"/>
      <c r="Q73" s="31">
        <f t="shared" si="12"/>
        <v>52.166666666666664</v>
      </c>
    </row>
    <row r="74" spans="1:17" ht="12.75">
      <c r="A74" s="10">
        <f t="shared" si="11"/>
        <v>69</v>
      </c>
      <c r="B74" s="11">
        <f t="shared" si="8"/>
        <v>310</v>
      </c>
      <c r="C74" s="12" t="s">
        <v>4</v>
      </c>
      <c r="D74" s="11">
        <f t="shared" si="9"/>
        <v>127</v>
      </c>
      <c r="E74" s="26" t="s">
        <v>131</v>
      </c>
      <c r="F74" s="3" t="s">
        <v>38</v>
      </c>
      <c r="G74" s="11">
        <v>53</v>
      </c>
      <c r="H74" s="11">
        <v>54</v>
      </c>
      <c r="I74" s="11">
        <v>47</v>
      </c>
      <c r="J74" s="11">
        <v>54</v>
      </c>
      <c r="K74" s="11">
        <v>43</v>
      </c>
      <c r="L74" s="11">
        <v>59</v>
      </c>
      <c r="M74" s="11">
        <f t="shared" si="10"/>
        <v>59</v>
      </c>
      <c r="N74" s="4">
        <f>IF(M74&lt;75,"",VLOOKUP(M74,Tabelle1!$J$16:$K$56,2,FALSE))</f>
      </c>
      <c r="P74" s="22"/>
      <c r="Q74" s="31">
        <f t="shared" si="12"/>
        <v>51.666666666666664</v>
      </c>
    </row>
    <row r="75" spans="1:17" ht="12.75">
      <c r="A75" s="10">
        <f t="shared" si="11"/>
        <v>70</v>
      </c>
      <c r="B75" s="11">
        <f t="shared" si="8"/>
        <v>309</v>
      </c>
      <c r="C75" s="12" t="s">
        <v>4</v>
      </c>
      <c r="D75" s="11">
        <f t="shared" si="9"/>
        <v>128</v>
      </c>
      <c r="E75" s="26" t="s">
        <v>70</v>
      </c>
      <c r="F75" s="3" t="s">
        <v>69</v>
      </c>
      <c r="G75" s="11">
        <v>61</v>
      </c>
      <c r="H75" s="11">
        <v>45</v>
      </c>
      <c r="I75" s="11">
        <v>60</v>
      </c>
      <c r="J75" s="11">
        <v>51</v>
      </c>
      <c r="K75" s="11">
        <v>33</v>
      </c>
      <c r="L75" s="11">
        <v>59</v>
      </c>
      <c r="M75" s="11">
        <f t="shared" si="10"/>
        <v>61</v>
      </c>
      <c r="N75" s="4">
        <f>IF(M75&lt;75,"",VLOOKUP(M75,Tabelle1!$J$16:$K$56,2,FALSE))</f>
      </c>
      <c r="P75" s="22"/>
      <c r="Q75" s="31">
        <f t="shared" si="12"/>
        <v>51.5</v>
      </c>
    </row>
    <row r="76" spans="1:17" ht="12.75">
      <c r="A76" s="10">
        <f t="shared" si="11"/>
        <v>71</v>
      </c>
      <c r="B76" s="11">
        <f t="shared" si="8"/>
        <v>308</v>
      </c>
      <c r="C76" s="12" t="s">
        <v>4</v>
      </c>
      <c r="D76" s="11">
        <f t="shared" si="9"/>
        <v>129</v>
      </c>
      <c r="E76" s="26" t="s">
        <v>366</v>
      </c>
      <c r="F76" s="3" t="s">
        <v>359</v>
      </c>
      <c r="G76" s="11">
        <v>53</v>
      </c>
      <c r="H76" s="11">
        <v>47</v>
      </c>
      <c r="I76" s="11">
        <v>55</v>
      </c>
      <c r="J76" s="11">
        <v>54</v>
      </c>
      <c r="K76" s="11">
        <v>48</v>
      </c>
      <c r="L76" s="11">
        <v>51</v>
      </c>
      <c r="M76" s="11">
        <f t="shared" si="10"/>
        <v>55</v>
      </c>
      <c r="N76" s="4">
        <f>IF(M76&lt;75,"",VLOOKUP(M76,Tabelle1!$J$16:$K$56,2,FALSE))</f>
      </c>
      <c r="P76" s="22"/>
      <c r="Q76" s="31">
        <f t="shared" si="12"/>
        <v>51.333333333333336</v>
      </c>
    </row>
    <row r="77" spans="1:17" ht="12.75">
      <c r="A77" s="10">
        <f t="shared" si="11"/>
        <v>72</v>
      </c>
      <c r="B77" s="11">
        <f t="shared" si="8"/>
        <v>305</v>
      </c>
      <c r="C77" s="12" t="s">
        <v>4</v>
      </c>
      <c r="D77" s="11">
        <f t="shared" si="9"/>
        <v>132</v>
      </c>
      <c r="E77" s="26" t="s">
        <v>45</v>
      </c>
      <c r="F77" s="3" t="s">
        <v>43</v>
      </c>
      <c r="G77" s="11">
        <v>57</v>
      </c>
      <c r="H77" s="11">
        <v>41</v>
      </c>
      <c r="I77" s="11">
        <v>61</v>
      </c>
      <c r="J77" s="11">
        <v>49</v>
      </c>
      <c r="K77" s="11">
        <v>44</v>
      </c>
      <c r="L77" s="11">
        <v>53</v>
      </c>
      <c r="M77" s="11">
        <f t="shared" si="10"/>
        <v>61</v>
      </c>
      <c r="N77" s="4">
        <f>IF(M77&lt;75,"",VLOOKUP(M77,Tabelle1!$J$16:$K$56,2,FALSE))</f>
      </c>
      <c r="P77" s="22"/>
      <c r="Q77" s="31">
        <f t="shared" si="12"/>
        <v>50.833333333333336</v>
      </c>
    </row>
    <row r="78" spans="1:17" ht="12.75">
      <c r="A78" s="10">
        <f t="shared" si="11"/>
        <v>73</v>
      </c>
      <c r="B78" s="11">
        <f t="shared" si="8"/>
        <v>299</v>
      </c>
      <c r="C78" s="12" t="s">
        <v>4</v>
      </c>
      <c r="D78" s="11">
        <f t="shared" si="9"/>
        <v>138</v>
      </c>
      <c r="E78" s="26" t="s">
        <v>273</v>
      </c>
      <c r="F78" s="3" t="s">
        <v>43</v>
      </c>
      <c r="G78" s="11">
        <v>57</v>
      </c>
      <c r="H78" s="11" t="s">
        <v>373</v>
      </c>
      <c r="I78" s="11">
        <v>58</v>
      </c>
      <c r="J78" s="11">
        <v>59</v>
      </c>
      <c r="K78" s="11">
        <v>58</v>
      </c>
      <c r="L78" s="11">
        <v>67</v>
      </c>
      <c r="M78" s="11">
        <f t="shared" si="10"/>
        <v>67</v>
      </c>
      <c r="N78" s="4">
        <f>IF(M78&lt;75,"",VLOOKUP(M78,Tabelle1!$J$16:$K$56,2,FALSE))</f>
      </c>
      <c r="P78" s="22"/>
      <c r="Q78" s="31">
        <f t="shared" si="12"/>
        <v>59.8</v>
      </c>
    </row>
    <row r="79" spans="1:17" ht="12.75">
      <c r="A79" s="10">
        <f t="shared" si="11"/>
        <v>74</v>
      </c>
      <c r="B79" s="11">
        <f t="shared" si="8"/>
        <v>295</v>
      </c>
      <c r="C79" s="12" t="s">
        <v>4</v>
      </c>
      <c r="D79" s="11">
        <f t="shared" si="9"/>
        <v>142</v>
      </c>
      <c r="E79" s="26" t="s">
        <v>276</v>
      </c>
      <c r="F79" s="3" t="s">
        <v>38</v>
      </c>
      <c r="G79" s="11">
        <v>65</v>
      </c>
      <c r="H79" s="11">
        <v>43</v>
      </c>
      <c r="I79" s="11">
        <v>49</v>
      </c>
      <c r="J79" s="11" t="s">
        <v>373</v>
      </c>
      <c r="K79" s="11">
        <v>75</v>
      </c>
      <c r="L79" s="11">
        <v>63</v>
      </c>
      <c r="M79" s="11">
        <f t="shared" si="10"/>
        <v>75</v>
      </c>
      <c r="N79" s="4" t="str">
        <f>IF(M79&lt;75,"",VLOOKUP(M79,Tabelle1!$J$16:$K$56,2,FALSE))</f>
        <v>Bronze</v>
      </c>
      <c r="P79" s="22"/>
      <c r="Q79" s="31">
        <f t="shared" si="12"/>
        <v>59</v>
      </c>
    </row>
    <row r="80" spans="1:17" ht="12.75">
      <c r="A80" s="10">
        <f t="shared" si="11"/>
        <v>75</v>
      </c>
      <c r="B80" s="11">
        <f t="shared" si="8"/>
        <v>293</v>
      </c>
      <c r="C80" s="12" t="s">
        <v>4</v>
      </c>
      <c r="D80" s="11">
        <f t="shared" si="9"/>
        <v>144</v>
      </c>
      <c r="E80" s="26" t="s">
        <v>42</v>
      </c>
      <c r="F80" s="3" t="s">
        <v>11</v>
      </c>
      <c r="G80" s="11">
        <v>57</v>
      </c>
      <c r="H80" s="11">
        <v>63</v>
      </c>
      <c r="I80" s="11">
        <v>57</v>
      </c>
      <c r="J80" s="11">
        <v>57</v>
      </c>
      <c r="K80" s="11" t="s">
        <v>373</v>
      </c>
      <c r="L80" s="11">
        <v>59</v>
      </c>
      <c r="M80" s="11">
        <f t="shared" si="10"/>
        <v>63</v>
      </c>
      <c r="N80" s="4">
        <f>IF(M80&lt;75,"",VLOOKUP(M80,Tabelle1!$J$16:$K$56,2,FALSE))</f>
      </c>
      <c r="P80" s="22"/>
      <c r="Q80" s="31">
        <f t="shared" si="12"/>
        <v>58.6</v>
      </c>
    </row>
    <row r="81" spans="1:17" ht="12.75">
      <c r="A81" s="10">
        <f t="shared" si="11"/>
        <v>76</v>
      </c>
      <c r="B81" s="11">
        <f t="shared" si="8"/>
        <v>289</v>
      </c>
      <c r="C81" s="12" t="s">
        <v>4</v>
      </c>
      <c r="D81" s="11">
        <f t="shared" si="9"/>
        <v>148</v>
      </c>
      <c r="E81" s="26" t="s">
        <v>94</v>
      </c>
      <c r="F81" s="3" t="s">
        <v>73</v>
      </c>
      <c r="G81" s="11">
        <v>54</v>
      </c>
      <c r="H81" s="11">
        <v>39</v>
      </c>
      <c r="I81" s="11">
        <v>50</v>
      </c>
      <c r="J81" s="11">
        <v>52</v>
      </c>
      <c r="K81" s="11">
        <v>44</v>
      </c>
      <c r="L81" s="11">
        <v>50</v>
      </c>
      <c r="M81" s="11">
        <f t="shared" si="10"/>
        <v>54</v>
      </c>
      <c r="N81" s="4">
        <f>IF(M81&lt;75,"",VLOOKUP(M81,Tabelle1!$J$16:$K$56,2,FALSE))</f>
      </c>
      <c r="P81" s="22"/>
      <c r="Q81" s="31">
        <f t="shared" si="12"/>
        <v>48.166666666666664</v>
      </c>
    </row>
    <row r="82" spans="1:17" ht="12.75">
      <c r="A82" s="10">
        <f t="shared" si="11"/>
        <v>77</v>
      </c>
      <c r="B82" s="11">
        <f t="shared" si="8"/>
        <v>281</v>
      </c>
      <c r="C82" s="12" t="s">
        <v>4</v>
      </c>
      <c r="D82" s="11">
        <f t="shared" si="9"/>
        <v>156</v>
      </c>
      <c r="E82" s="26" t="s">
        <v>112</v>
      </c>
      <c r="F82" s="3" t="s">
        <v>31</v>
      </c>
      <c r="G82" s="11">
        <v>53</v>
      </c>
      <c r="H82" s="11">
        <v>59</v>
      </c>
      <c r="I82" s="11">
        <v>56</v>
      </c>
      <c r="J82" s="11" t="s">
        <v>373</v>
      </c>
      <c r="K82" s="11">
        <v>58</v>
      </c>
      <c r="L82" s="11">
        <v>55</v>
      </c>
      <c r="M82" s="11">
        <f t="shared" si="10"/>
        <v>59</v>
      </c>
      <c r="N82" s="4">
        <f>IF(M82&lt;75,"",VLOOKUP(M82,Tabelle1!$J$16:$K$56,2,FALSE))</f>
      </c>
      <c r="P82" s="22"/>
      <c r="Q82" s="31">
        <f t="shared" si="12"/>
        <v>56.2</v>
      </c>
    </row>
    <row r="83" spans="1:17" ht="12.75">
      <c r="A83" s="10">
        <f t="shared" si="11"/>
        <v>78</v>
      </c>
      <c r="B83" s="11">
        <f t="shared" si="8"/>
        <v>278</v>
      </c>
      <c r="C83" s="12" t="s">
        <v>4</v>
      </c>
      <c r="D83" s="11">
        <f t="shared" si="9"/>
        <v>159</v>
      </c>
      <c r="E83" s="26" t="s">
        <v>25</v>
      </c>
      <c r="F83" s="3" t="s">
        <v>9</v>
      </c>
      <c r="G83" s="11" t="s">
        <v>373</v>
      </c>
      <c r="H83" s="11">
        <v>57</v>
      </c>
      <c r="I83" s="11">
        <v>77</v>
      </c>
      <c r="J83" s="11">
        <v>77</v>
      </c>
      <c r="K83" s="11">
        <v>67</v>
      </c>
      <c r="L83" s="11" t="s">
        <v>373</v>
      </c>
      <c r="M83" s="11">
        <f t="shared" si="10"/>
        <v>77</v>
      </c>
      <c r="N83" s="4" t="str">
        <f>IF(M83&lt;75,"",VLOOKUP(M83,Tabelle1!$J$16:$K$56,2,FALSE))</f>
        <v>Bronze</v>
      </c>
      <c r="P83" s="22"/>
      <c r="Q83" s="31">
        <f t="shared" si="12"/>
        <v>69.5</v>
      </c>
    </row>
    <row r="84" spans="1:17" ht="12.75">
      <c r="A84" s="10">
        <f t="shared" si="11"/>
        <v>79</v>
      </c>
      <c r="B84" s="11">
        <f t="shared" si="8"/>
        <v>269</v>
      </c>
      <c r="C84" s="12" t="s">
        <v>4</v>
      </c>
      <c r="D84" s="11">
        <f t="shared" si="9"/>
        <v>168</v>
      </c>
      <c r="E84" s="26" t="s">
        <v>71</v>
      </c>
      <c r="F84" s="3" t="s">
        <v>69</v>
      </c>
      <c r="G84" s="11">
        <v>59</v>
      </c>
      <c r="H84" s="11">
        <v>47</v>
      </c>
      <c r="I84" s="11">
        <v>55</v>
      </c>
      <c r="J84" s="11">
        <v>52</v>
      </c>
      <c r="K84" s="11" t="s">
        <v>373</v>
      </c>
      <c r="L84" s="11">
        <v>56</v>
      </c>
      <c r="M84" s="11">
        <f t="shared" si="10"/>
        <v>59</v>
      </c>
      <c r="N84" s="4">
        <f>IF(M84&lt;75,"",VLOOKUP(M84,Tabelle1!$J$16:$K$56,2,FALSE))</f>
      </c>
      <c r="P84" s="22"/>
      <c r="Q84" s="31">
        <f t="shared" si="12"/>
        <v>53.8</v>
      </c>
    </row>
    <row r="85" spans="1:17" ht="12.75">
      <c r="A85" s="10">
        <f t="shared" si="11"/>
        <v>80</v>
      </c>
      <c r="B85" s="11">
        <f t="shared" si="8"/>
        <v>266</v>
      </c>
      <c r="C85" s="12" t="s">
        <v>4</v>
      </c>
      <c r="D85" s="11">
        <f t="shared" si="9"/>
        <v>171</v>
      </c>
      <c r="E85" s="26" t="s">
        <v>348</v>
      </c>
      <c r="F85" s="3" t="s">
        <v>89</v>
      </c>
      <c r="G85" s="11" t="s">
        <v>373</v>
      </c>
      <c r="H85" s="11">
        <v>47</v>
      </c>
      <c r="I85" s="11">
        <v>58</v>
      </c>
      <c r="J85" s="11">
        <v>55</v>
      </c>
      <c r="K85" s="11">
        <v>51</v>
      </c>
      <c r="L85" s="11">
        <v>55</v>
      </c>
      <c r="M85" s="11">
        <f t="shared" si="10"/>
        <v>58</v>
      </c>
      <c r="N85" s="4">
        <f>IF(M85&lt;75,"",VLOOKUP(M85,Tabelle1!$J$16:$K$56,2,FALSE))</f>
      </c>
      <c r="P85" s="22"/>
      <c r="Q85" s="31">
        <f t="shared" si="12"/>
        <v>53.2</v>
      </c>
    </row>
    <row r="86" spans="1:17" ht="12.75">
      <c r="A86" s="10">
        <f t="shared" si="11"/>
        <v>81</v>
      </c>
      <c r="B86" s="11">
        <f t="shared" si="8"/>
        <v>262</v>
      </c>
      <c r="C86" s="12" t="s">
        <v>4</v>
      </c>
      <c r="D86" s="11">
        <f t="shared" si="9"/>
        <v>175</v>
      </c>
      <c r="E86" s="26" t="s">
        <v>36</v>
      </c>
      <c r="F86" s="3" t="s">
        <v>31</v>
      </c>
      <c r="G86" s="11">
        <v>53</v>
      </c>
      <c r="H86" s="11">
        <v>49</v>
      </c>
      <c r="I86" s="11">
        <v>48</v>
      </c>
      <c r="J86" s="11" t="s">
        <v>373</v>
      </c>
      <c r="K86" s="11">
        <v>47</v>
      </c>
      <c r="L86" s="11">
        <v>65</v>
      </c>
      <c r="M86" s="11">
        <f t="shared" si="10"/>
        <v>65</v>
      </c>
      <c r="N86" s="4">
        <f>IF(M86&lt;75,"",VLOOKUP(M86,Tabelle1!$J$16:$K$56,2,FALSE))</f>
      </c>
      <c r="P86" s="22"/>
      <c r="Q86" s="31">
        <f t="shared" si="12"/>
        <v>52.4</v>
      </c>
    </row>
    <row r="87" spans="1:17" ht="12.75">
      <c r="A87" s="10">
        <f t="shared" si="11"/>
        <v>82</v>
      </c>
      <c r="B87" s="11">
        <f t="shared" si="8"/>
        <v>261</v>
      </c>
      <c r="C87" s="12" t="s">
        <v>4</v>
      </c>
      <c r="D87" s="11">
        <f t="shared" si="9"/>
        <v>176</v>
      </c>
      <c r="E87" s="26" t="s">
        <v>213</v>
      </c>
      <c r="F87" s="3" t="s">
        <v>122</v>
      </c>
      <c r="G87" s="11">
        <v>57</v>
      </c>
      <c r="H87" s="11">
        <v>49</v>
      </c>
      <c r="I87" s="11">
        <v>54</v>
      </c>
      <c r="J87" s="11">
        <v>54</v>
      </c>
      <c r="K87" s="11">
        <v>47</v>
      </c>
      <c r="L87" s="11" t="s">
        <v>373</v>
      </c>
      <c r="M87" s="11">
        <f t="shared" si="10"/>
        <v>57</v>
      </c>
      <c r="N87" s="4">
        <f>IF(M87&lt;75,"",VLOOKUP(M87,Tabelle1!$J$16:$K$56,2,FALSE))</f>
      </c>
      <c r="P87" s="22"/>
      <c r="Q87" s="31">
        <f t="shared" si="12"/>
        <v>52.2</v>
      </c>
    </row>
    <row r="88" spans="1:17" ht="12.75">
      <c r="A88" s="10">
        <f t="shared" si="11"/>
        <v>82</v>
      </c>
      <c r="B88" s="11">
        <f t="shared" si="8"/>
        <v>261</v>
      </c>
      <c r="C88" s="12" t="s">
        <v>4</v>
      </c>
      <c r="D88" s="11">
        <f t="shared" si="9"/>
        <v>176</v>
      </c>
      <c r="E88" s="26" t="s">
        <v>372</v>
      </c>
      <c r="F88" s="3" t="s">
        <v>38</v>
      </c>
      <c r="G88" s="11">
        <v>63</v>
      </c>
      <c r="H88" s="11">
        <v>66</v>
      </c>
      <c r="I88" s="11">
        <v>75</v>
      </c>
      <c r="J88" s="11" t="s">
        <v>373</v>
      </c>
      <c r="K88" s="11">
        <v>57</v>
      </c>
      <c r="L88" s="11" t="s">
        <v>373</v>
      </c>
      <c r="M88" s="11">
        <f t="shared" si="10"/>
        <v>75</v>
      </c>
      <c r="N88" s="4" t="str">
        <f>IF(M88&lt;75,"",VLOOKUP(M88,Tabelle1!$J$16:$K$56,2,FALSE))</f>
        <v>Bronze</v>
      </c>
      <c r="P88" s="22"/>
      <c r="Q88" s="31">
        <f t="shared" si="12"/>
        <v>65.25</v>
      </c>
    </row>
    <row r="89" spans="1:17" ht="12.75">
      <c r="A89" s="10">
        <f t="shared" si="11"/>
        <v>84</v>
      </c>
      <c r="B89" s="11">
        <f t="shared" si="8"/>
        <v>259</v>
      </c>
      <c r="C89" s="12" t="s">
        <v>4</v>
      </c>
      <c r="D89" s="11">
        <f t="shared" si="9"/>
        <v>178</v>
      </c>
      <c r="E89" s="26" t="s">
        <v>93</v>
      </c>
      <c r="F89" s="3" t="s">
        <v>69</v>
      </c>
      <c r="G89" s="11">
        <v>77</v>
      </c>
      <c r="H89" s="11">
        <v>52</v>
      </c>
      <c r="I89" s="11">
        <v>49</v>
      </c>
      <c r="J89" s="11">
        <v>34</v>
      </c>
      <c r="K89" s="11" t="s">
        <v>373</v>
      </c>
      <c r="L89" s="11">
        <v>47</v>
      </c>
      <c r="M89" s="11">
        <f t="shared" si="10"/>
        <v>77</v>
      </c>
      <c r="N89" s="4" t="str">
        <f>IF(M89&lt;75,"",VLOOKUP(M89,Tabelle1!$J$16:$K$56,2,FALSE))</f>
        <v>Bronze</v>
      </c>
      <c r="P89" s="22"/>
      <c r="Q89" s="31">
        <f t="shared" si="12"/>
        <v>51.8</v>
      </c>
    </row>
    <row r="90" spans="1:17" ht="12.75">
      <c r="A90" s="10">
        <f t="shared" si="11"/>
        <v>85</v>
      </c>
      <c r="B90" s="11">
        <f t="shared" si="8"/>
        <v>254</v>
      </c>
      <c r="C90" s="12" t="s">
        <v>4</v>
      </c>
      <c r="D90" s="11">
        <f t="shared" si="9"/>
        <v>183</v>
      </c>
      <c r="E90" s="26" t="s">
        <v>292</v>
      </c>
      <c r="F90" s="3" t="s">
        <v>73</v>
      </c>
      <c r="G90" s="11">
        <v>49</v>
      </c>
      <c r="H90" s="11">
        <v>46</v>
      </c>
      <c r="I90" s="11" t="s">
        <v>373</v>
      </c>
      <c r="J90" s="11">
        <v>47</v>
      </c>
      <c r="K90" s="11">
        <v>52</v>
      </c>
      <c r="L90" s="11">
        <v>60</v>
      </c>
      <c r="M90" s="11">
        <f t="shared" si="10"/>
        <v>60</v>
      </c>
      <c r="N90" s="4">
        <f>IF(M90&lt;75,"",VLOOKUP(M90,Tabelle1!$J$16:$K$56,2,FALSE))</f>
      </c>
      <c r="P90" s="22"/>
      <c r="Q90" s="31">
        <f t="shared" si="12"/>
        <v>50.8</v>
      </c>
    </row>
    <row r="91" spans="1:17" ht="12.75">
      <c r="A91" s="10">
        <f t="shared" si="11"/>
        <v>86</v>
      </c>
      <c r="B91" s="11">
        <f t="shared" si="8"/>
        <v>249</v>
      </c>
      <c r="C91" s="12" t="s">
        <v>4</v>
      </c>
      <c r="D91" s="11">
        <f t="shared" si="9"/>
        <v>188</v>
      </c>
      <c r="E91" s="26" t="s">
        <v>345</v>
      </c>
      <c r="F91" s="3" t="s">
        <v>241</v>
      </c>
      <c r="G91" s="11">
        <v>59</v>
      </c>
      <c r="H91" s="11" t="s">
        <v>373</v>
      </c>
      <c r="I91" s="11">
        <v>57</v>
      </c>
      <c r="J91" s="11">
        <v>43</v>
      </c>
      <c r="K91" s="11">
        <v>37</v>
      </c>
      <c r="L91" s="11">
        <v>53</v>
      </c>
      <c r="M91" s="11">
        <f t="shared" si="10"/>
        <v>59</v>
      </c>
      <c r="N91" s="4">
        <f>IF(M91&lt;75,"",VLOOKUP(M91,Tabelle1!$J$16:$K$56,2,FALSE))</f>
      </c>
      <c r="P91" s="22"/>
      <c r="Q91" s="31">
        <f t="shared" si="12"/>
        <v>49.8</v>
      </c>
    </row>
    <row r="92" spans="1:17" ht="12.75">
      <c r="A92" s="10">
        <f t="shared" si="11"/>
        <v>87</v>
      </c>
      <c r="B92" s="11">
        <f t="shared" si="8"/>
        <v>240</v>
      </c>
      <c r="C92" s="12" t="s">
        <v>4</v>
      </c>
      <c r="D92" s="11">
        <f t="shared" si="9"/>
        <v>197</v>
      </c>
      <c r="E92" s="26" t="s">
        <v>129</v>
      </c>
      <c r="F92" s="3" t="s">
        <v>89</v>
      </c>
      <c r="G92" s="11" t="s">
        <v>373</v>
      </c>
      <c r="H92" s="11" t="s">
        <v>373</v>
      </c>
      <c r="I92" s="11">
        <v>64</v>
      </c>
      <c r="J92" s="11">
        <v>54</v>
      </c>
      <c r="K92" s="11">
        <v>68</v>
      </c>
      <c r="L92" s="11">
        <v>54</v>
      </c>
      <c r="M92" s="11">
        <f t="shared" si="10"/>
        <v>68</v>
      </c>
      <c r="N92" s="4">
        <f>IF(M92&lt;75,"",VLOOKUP(M92,Tabelle1!$J$16:$K$56,2,FALSE))</f>
      </c>
      <c r="P92" s="22"/>
      <c r="Q92" s="31">
        <f t="shared" si="12"/>
        <v>60</v>
      </c>
    </row>
    <row r="93" spans="1:17" ht="12.75">
      <c r="A93" s="10">
        <f t="shared" si="11"/>
        <v>88</v>
      </c>
      <c r="B93" s="11">
        <f t="shared" si="8"/>
        <v>238</v>
      </c>
      <c r="C93" s="12" t="s">
        <v>4</v>
      </c>
      <c r="D93" s="11">
        <f t="shared" si="9"/>
        <v>199</v>
      </c>
      <c r="E93" s="26" t="s">
        <v>72</v>
      </c>
      <c r="F93" s="3" t="s">
        <v>31</v>
      </c>
      <c r="G93" s="11">
        <v>55</v>
      </c>
      <c r="H93" s="11" t="s">
        <v>373</v>
      </c>
      <c r="I93" s="11">
        <v>46</v>
      </c>
      <c r="J93" s="11">
        <v>42</v>
      </c>
      <c r="K93" s="11">
        <v>50</v>
      </c>
      <c r="L93" s="11">
        <v>45</v>
      </c>
      <c r="M93" s="11">
        <f t="shared" si="10"/>
        <v>55</v>
      </c>
      <c r="N93" s="4">
        <f>IF(M93&lt;75,"",VLOOKUP(M93,Tabelle1!$J$16:$K$56,2,FALSE))</f>
      </c>
      <c r="P93" s="22"/>
      <c r="Q93" s="31">
        <f t="shared" si="12"/>
        <v>47.6</v>
      </c>
    </row>
    <row r="94" spans="1:17" ht="12.75">
      <c r="A94" s="10">
        <f t="shared" si="11"/>
        <v>89</v>
      </c>
      <c r="B94" s="11">
        <f t="shared" si="8"/>
        <v>236</v>
      </c>
      <c r="C94" s="12" t="s">
        <v>4</v>
      </c>
      <c r="D94" s="11">
        <f t="shared" si="9"/>
        <v>201</v>
      </c>
      <c r="E94" s="26" t="s">
        <v>279</v>
      </c>
      <c r="F94" s="3" t="s">
        <v>38</v>
      </c>
      <c r="G94" s="11">
        <v>56</v>
      </c>
      <c r="H94" s="11" t="s">
        <v>373</v>
      </c>
      <c r="I94" s="11">
        <v>56</v>
      </c>
      <c r="J94" s="11">
        <v>61</v>
      </c>
      <c r="K94" s="11" t="s">
        <v>373</v>
      </c>
      <c r="L94" s="11">
        <v>63</v>
      </c>
      <c r="M94" s="11">
        <f t="shared" si="10"/>
        <v>63</v>
      </c>
      <c r="N94" s="4">
        <f>IF(M94&lt;75,"",VLOOKUP(M94,Tabelle1!$J$16:$K$56,2,FALSE))</f>
      </c>
      <c r="P94" s="22"/>
      <c r="Q94" s="31">
        <f t="shared" si="12"/>
        <v>59</v>
      </c>
    </row>
    <row r="95" spans="1:17" ht="12.75">
      <c r="A95" s="10">
        <f t="shared" si="11"/>
        <v>90</v>
      </c>
      <c r="B95" s="11">
        <f t="shared" si="8"/>
        <v>232</v>
      </c>
      <c r="C95" s="12" t="s">
        <v>4</v>
      </c>
      <c r="D95" s="11">
        <f t="shared" si="9"/>
        <v>205</v>
      </c>
      <c r="E95" s="26" t="s">
        <v>362</v>
      </c>
      <c r="F95" s="3" t="s">
        <v>27</v>
      </c>
      <c r="G95" s="11">
        <v>60</v>
      </c>
      <c r="H95" s="11">
        <v>52</v>
      </c>
      <c r="I95" s="11">
        <v>62</v>
      </c>
      <c r="J95" s="11" t="s">
        <v>373</v>
      </c>
      <c r="K95" s="11" t="s">
        <v>373</v>
      </c>
      <c r="L95" s="11">
        <v>58</v>
      </c>
      <c r="M95" s="11">
        <f t="shared" si="10"/>
        <v>62</v>
      </c>
      <c r="N95" s="4">
        <f>IF(M95&lt;75,"",VLOOKUP(M95,Tabelle1!$J$16:$K$56,2,FALSE))</f>
      </c>
      <c r="P95" s="22"/>
      <c r="Q95" s="31">
        <f t="shared" si="12"/>
        <v>58</v>
      </c>
    </row>
    <row r="96" spans="1:17" ht="12.75">
      <c r="A96" s="10">
        <f t="shared" si="11"/>
        <v>91</v>
      </c>
      <c r="B96" s="11">
        <f t="shared" si="8"/>
        <v>231</v>
      </c>
      <c r="C96" s="12" t="s">
        <v>4</v>
      </c>
      <c r="D96" s="11">
        <f t="shared" si="9"/>
        <v>206</v>
      </c>
      <c r="E96" s="26" t="s">
        <v>136</v>
      </c>
      <c r="F96" s="3" t="s">
        <v>122</v>
      </c>
      <c r="G96" s="11">
        <v>58</v>
      </c>
      <c r="H96" s="11">
        <v>59</v>
      </c>
      <c r="I96" s="11" t="s">
        <v>373</v>
      </c>
      <c r="J96" s="11">
        <v>63</v>
      </c>
      <c r="K96" s="11" t="s">
        <v>373</v>
      </c>
      <c r="L96" s="11">
        <v>51</v>
      </c>
      <c r="M96" s="11">
        <f t="shared" si="10"/>
        <v>63</v>
      </c>
      <c r="N96" s="4">
        <f>IF(M96&lt;75,"",VLOOKUP(M96,Tabelle1!$J$16:$K$56,2,FALSE))</f>
      </c>
      <c r="P96" s="22"/>
      <c r="Q96" s="31">
        <f t="shared" si="12"/>
        <v>57.75</v>
      </c>
    </row>
    <row r="97" spans="1:17" ht="12.75">
      <c r="A97" s="10">
        <f t="shared" si="11"/>
        <v>92</v>
      </c>
      <c r="B97" s="11">
        <f t="shared" si="8"/>
        <v>228</v>
      </c>
      <c r="C97" s="12" t="s">
        <v>4</v>
      </c>
      <c r="D97" s="11">
        <f t="shared" si="9"/>
        <v>209</v>
      </c>
      <c r="E97" s="26" t="s">
        <v>370</v>
      </c>
      <c r="F97" s="3" t="s">
        <v>359</v>
      </c>
      <c r="G97" s="11" t="s">
        <v>373</v>
      </c>
      <c r="H97" s="11">
        <v>64</v>
      </c>
      <c r="I97" s="11">
        <v>54</v>
      </c>
      <c r="J97" s="11">
        <v>57</v>
      </c>
      <c r="K97" s="11">
        <v>53</v>
      </c>
      <c r="L97" s="11" t="s">
        <v>373</v>
      </c>
      <c r="M97" s="11">
        <f t="shared" si="10"/>
        <v>64</v>
      </c>
      <c r="N97" s="4">
        <f>IF(M97&lt;75,"",VLOOKUP(M97,Tabelle1!$J$16:$K$56,2,FALSE))</f>
      </c>
      <c r="P97" s="22"/>
      <c r="Q97" s="31">
        <f t="shared" si="12"/>
        <v>57</v>
      </c>
    </row>
    <row r="98" spans="1:17" ht="12.75">
      <c r="A98" s="10">
        <f t="shared" si="11"/>
        <v>93</v>
      </c>
      <c r="B98" s="11">
        <f t="shared" si="8"/>
        <v>227</v>
      </c>
      <c r="C98" s="12" t="s">
        <v>4</v>
      </c>
      <c r="D98" s="11">
        <f t="shared" si="9"/>
        <v>210</v>
      </c>
      <c r="E98" s="26" t="s">
        <v>251</v>
      </c>
      <c r="F98" s="3" t="s">
        <v>241</v>
      </c>
      <c r="G98" s="11">
        <v>50</v>
      </c>
      <c r="H98" s="11" t="s">
        <v>373</v>
      </c>
      <c r="I98" s="11">
        <v>72</v>
      </c>
      <c r="J98" s="11">
        <v>43</v>
      </c>
      <c r="K98" s="11">
        <v>62</v>
      </c>
      <c r="L98" s="11" t="s">
        <v>373</v>
      </c>
      <c r="M98" s="11">
        <f t="shared" si="10"/>
        <v>72</v>
      </c>
      <c r="N98" s="4">
        <f>IF(M98&lt;75,"",VLOOKUP(M98,Tabelle1!$J$16:$K$56,2,FALSE))</f>
      </c>
      <c r="P98" s="22"/>
      <c r="Q98" s="31">
        <f t="shared" si="12"/>
        <v>56.75</v>
      </c>
    </row>
    <row r="99" spans="1:17" ht="12.75">
      <c r="A99" s="10">
        <f t="shared" si="11"/>
        <v>94</v>
      </c>
      <c r="B99" s="11">
        <f t="shared" si="8"/>
        <v>224</v>
      </c>
      <c r="C99" s="12" t="s">
        <v>4</v>
      </c>
      <c r="D99" s="11">
        <f t="shared" si="9"/>
        <v>213</v>
      </c>
      <c r="E99" s="26" t="s">
        <v>240</v>
      </c>
      <c r="F99" s="3" t="s">
        <v>241</v>
      </c>
      <c r="G99" s="11">
        <v>42</v>
      </c>
      <c r="H99" s="11">
        <v>69</v>
      </c>
      <c r="I99" s="11">
        <v>61</v>
      </c>
      <c r="J99" s="11">
        <v>52</v>
      </c>
      <c r="K99" s="11" t="s">
        <v>373</v>
      </c>
      <c r="L99" s="11" t="s">
        <v>373</v>
      </c>
      <c r="M99" s="11">
        <f t="shared" si="10"/>
        <v>69</v>
      </c>
      <c r="N99" s="4">
        <f>IF(M99&lt;75,"",VLOOKUP(M99,Tabelle1!$J$16:$K$56,2,FALSE))</f>
      </c>
      <c r="P99" s="22"/>
      <c r="Q99" s="31">
        <f t="shared" si="12"/>
        <v>56</v>
      </c>
    </row>
    <row r="100" spans="1:17" ht="12.75">
      <c r="A100" s="10">
        <f t="shared" si="11"/>
        <v>94</v>
      </c>
      <c r="B100" s="11">
        <f t="shared" si="8"/>
        <v>224</v>
      </c>
      <c r="C100" s="12" t="s">
        <v>4</v>
      </c>
      <c r="D100" s="11">
        <f t="shared" si="9"/>
        <v>213</v>
      </c>
      <c r="E100" s="26" t="s">
        <v>210</v>
      </c>
      <c r="F100" s="3" t="s">
        <v>10</v>
      </c>
      <c r="G100" s="11">
        <v>59</v>
      </c>
      <c r="H100" s="11" t="s">
        <v>373</v>
      </c>
      <c r="I100" s="11">
        <v>63</v>
      </c>
      <c r="J100" s="11">
        <v>48</v>
      </c>
      <c r="K100" s="11" t="s">
        <v>373</v>
      </c>
      <c r="L100" s="11">
        <v>54</v>
      </c>
      <c r="M100" s="11">
        <f t="shared" si="10"/>
        <v>63</v>
      </c>
      <c r="N100" s="4">
        <f>IF(M100&lt;75,"",VLOOKUP(M100,Tabelle1!$J$16:$K$56,2,FALSE))</f>
      </c>
      <c r="P100" s="22"/>
      <c r="Q100" s="31">
        <f t="shared" si="12"/>
        <v>56</v>
      </c>
    </row>
    <row r="101" spans="1:17" ht="12.75">
      <c r="A101" s="10">
        <f t="shared" si="11"/>
        <v>96</v>
      </c>
      <c r="B101" s="11">
        <f t="shared" si="8"/>
        <v>221</v>
      </c>
      <c r="C101" s="12" t="s">
        <v>4</v>
      </c>
      <c r="D101" s="11">
        <f t="shared" si="9"/>
        <v>216</v>
      </c>
      <c r="E101" s="26" t="s">
        <v>367</v>
      </c>
      <c r="F101" s="3" t="s">
        <v>359</v>
      </c>
      <c r="G101" s="11" t="s">
        <v>373</v>
      </c>
      <c r="H101" s="11">
        <v>44</v>
      </c>
      <c r="I101" s="11">
        <v>36</v>
      </c>
      <c r="J101" s="11">
        <v>50</v>
      </c>
      <c r="K101" s="11">
        <v>34</v>
      </c>
      <c r="L101" s="11">
        <v>57</v>
      </c>
      <c r="M101" s="11">
        <f t="shared" si="10"/>
        <v>57</v>
      </c>
      <c r="N101" s="4">
        <f>IF(M101&lt;75,"",VLOOKUP(M101,Tabelle1!$J$16:$K$56,2,FALSE))</f>
      </c>
      <c r="P101" s="22"/>
      <c r="Q101" s="31">
        <f t="shared" si="12"/>
        <v>44.2</v>
      </c>
    </row>
    <row r="102" spans="1:17" ht="12.75">
      <c r="A102" s="10">
        <f t="shared" si="11"/>
        <v>97</v>
      </c>
      <c r="B102" s="11">
        <f aca="true" t="shared" si="13" ref="B102:B133">SUM(G102:L102)</f>
        <v>220</v>
      </c>
      <c r="C102" s="12" t="s">
        <v>4</v>
      </c>
      <c r="D102" s="11">
        <f aca="true" t="shared" si="14" ref="D102:D133">$B$6-B102</f>
        <v>217</v>
      </c>
      <c r="E102" s="26" t="s">
        <v>218</v>
      </c>
      <c r="F102" s="3" t="s">
        <v>10</v>
      </c>
      <c r="G102" s="11">
        <v>56</v>
      </c>
      <c r="H102" s="11">
        <v>50</v>
      </c>
      <c r="I102" s="11">
        <v>56</v>
      </c>
      <c r="J102" s="11">
        <v>58</v>
      </c>
      <c r="K102" s="11" t="s">
        <v>373</v>
      </c>
      <c r="L102" s="11" t="s">
        <v>373</v>
      </c>
      <c r="M102" s="11">
        <f aca="true" t="shared" si="15" ref="M102:M133">IF(ISBLANK(F102),0,MAX(G102,H102,I102,J102,K102,L102))</f>
        <v>58</v>
      </c>
      <c r="N102" s="4">
        <f>IF(M102&lt;75,"",VLOOKUP(M102,Tabelle1!$J$16:$K$56,2,FALSE))</f>
      </c>
      <c r="P102" s="22"/>
      <c r="Q102" s="31">
        <f t="shared" si="12"/>
        <v>55</v>
      </c>
    </row>
    <row r="103" spans="1:17" ht="12.75">
      <c r="A103" s="10">
        <f t="shared" si="11"/>
        <v>98</v>
      </c>
      <c r="B103" s="11">
        <f t="shared" si="13"/>
        <v>219</v>
      </c>
      <c r="C103" s="12" t="s">
        <v>4</v>
      </c>
      <c r="D103" s="11">
        <f t="shared" si="14"/>
        <v>218</v>
      </c>
      <c r="E103" s="26" t="s">
        <v>137</v>
      </c>
      <c r="F103" s="3" t="s">
        <v>122</v>
      </c>
      <c r="G103" s="11" t="s">
        <v>373</v>
      </c>
      <c r="H103" s="11">
        <v>56</v>
      </c>
      <c r="I103" s="11">
        <v>59</v>
      </c>
      <c r="J103" s="11" t="s">
        <v>373</v>
      </c>
      <c r="K103" s="11">
        <v>56</v>
      </c>
      <c r="L103" s="11">
        <v>48</v>
      </c>
      <c r="M103" s="11">
        <f t="shared" si="15"/>
        <v>59</v>
      </c>
      <c r="N103" s="4">
        <f>IF(M103&lt;75,"",VLOOKUP(M103,Tabelle1!$J$16:$K$56,2,FALSE))</f>
      </c>
      <c r="P103" s="22"/>
      <c r="Q103" s="31">
        <f t="shared" si="12"/>
        <v>54.75</v>
      </c>
    </row>
    <row r="104" spans="1:17" ht="12.75">
      <c r="A104" s="10">
        <f t="shared" si="11"/>
        <v>99</v>
      </c>
      <c r="B104" s="11">
        <f t="shared" si="13"/>
        <v>216</v>
      </c>
      <c r="C104" s="12" t="s">
        <v>4</v>
      </c>
      <c r="D104" s="11">
        <f t="shared" si="14"/>
        <v>221</v>
      </c>
      <c r="E104" s="26" t="s">
        <v>191</v>
      </c>
      <c r="F104" s="3" t="s">
        <v>11</v>
      </c>
      <c r="G104" s="11">
        <v>54</v>
      </c>
      <c r="H104" s="11">
        <v>47</v>
      </c>
      <c r="I104" s="11">
        <v>58</v>
      </c>
      <c r="J104" s="11" t="s">
        <v>373</v>
      </c>
      <c r="K104" s="11">
        <v>57</v>
      </c>
      <c r="L104" s="11" t="s">
        <v>373</v>
      </c>
      <c r="M104" s="11">
        <f t="shared" si="15"/>
        <v>58</v>
      </c>
      <c r="N104" s="4">
        <f>IF(M104&lt;75,"",VLOOKUP(M104,Tabelle1!$J$16:$K$56,2,FALSE))</f>
      </c>
      <c r="P104" s="22"/>
      <c r="Q104" s="31">
        <f t="shared" si="12"/>
        <v>54</v>
      </c>
    </row>
    <row r="105" spans="1:17" ht="12.75">
      <c r="A105" s="10">
        <f t="shared" si="11"/>
        <v>100</v>
      </c>
      <c r="B105" s="11">
        <f t="shared" si="13"/>
        <v>208</v>
      </c>
      <c r="C105" s="12" t="s">
        <v>4</v>
      </c>
      <c r="D105" s="11">
        <f t="shared" si="14"/>
        <v>229</v>
      </c>
      <c r="E105" s="26" t="s">
        <v>228</v>
      </c>
      <c r="F105" s="3" t="s">
        <v>69</v>
      </c>
      <c r="G105" s="11">
        <v>32</v>
      </c>
      <c r="H105" s="11">
        <v>54</v>
      </c>
      <c r="I105" s="11">
        <v>39</v>
      </c>
      <c r="J105" s="11">
        <v>35</v>
      </c>
      <c r="K105" s="11">
        <v>48</v>
      </c>
      <c r="L105" s="11" t="s">
        <v>373</v>
      </c>
      <c r="M105" s="11">
        <f t="shared" si="15"/>
        <v>54</v>
      </c>
      <c r="N105" s="4">
        <f>IF(M105&lt;75,"",VLOOKUP(M105,Tabelle1!$J$16:$K$56,2,FALSE))</f>
      </c>
      <c r="P105" s="22"/>
      <c r="Q105" s="31">
        <f t="shared" si="12"/>
        <v>41.6</v>
      </c>
    </row>
    <row r="106" spans="1:17" ht="12.75">
      <c r="A106" s="10">
        <f t="shared" si="11"/>
        <v>101</v>
      </c>
      <c r="B106" s="11">
        <f t="shared" si="13"/>
        <v>192</v>
      </c>
      <c r="C106" s="12" t="s">
        <v>4</v>
      </c>
      <c r="D106" s="11">
        <f t="shared" si="14"/>
        <v>245</v>
      </c>
      <c r="E106" s="26" t="s">
        <v>355</v>
      </c>
      <c r="F106" s="3" t="s">
        <v>11</v>
      </c>
      <c r="G106" s="11">
        <v>40</v>
      </c>
      <c r="H106" s="11">
        <v>39</v>
      </c>
      <c r="I106" s="11">
        <v>37</v>
      </c>
      <c r="J106" s="11">
        <v>39</v>
      </c>
      <c r="K106" s="11">
        <v>37</v>
      </c>
      <c r="L106" s="11" t="s">
        <v>373</v>
      </c>
      <c r="M106" s="11">
        <f t="shared" si="15"/>
        <v>40</v>
      </c>
      <c r="N106" s="4">
        <f>IF(M106&lt;75,"",VLOOKUP(M106,Tabelle1!$J$16:$K$56,2,FALSE))</f>
      </c>
      <c r="P106" s="22"/>
      <c r="Q106" s="31">
        <f t="shared" si="12"/>
        <v>38.4</v>
      </c>
    </row>
    <row r="107" spans="1:17" ht="12.75">
      <c r="A107" s="10">
        <f t="shared" si="11"/>
        <v>102</v>
      </c>
      <c r="B107" s="11">
        <f t="shared" si="13"/>
        <v>185</v>
      </c>
      <c r="C107" s="12" t="s">
        <v>4</v>
      </c>
      <c r="D107" s="11">
        <f t="shared" si="14"/>
        <v>252</v>
      </c>
      <c r="E107" s="26" t="s">
        <v>47</v>
      </c>
      <c r="F107" s="3" t="s">
        <v>38</v>
      </c>
      <c r="G107" s="11" t="s">
        <v>373</v>
      </c>
      <c r="H107" s="11" t="s">
        <v>373</v>
      </c>
      <c r="I107" s="11">
        <v>48</v>
      </c>
      <c r="J107" s="11">
        <v>56</v>
      </c>
      <c r="K107" s="11">
        <v>36</v>
      </c>
      <c r="L107" s="11">
        <v>45</v>
      </c>
      <c r="M107" s="11">
        <f t="shared" si="15"/>
        <v>56</v>
      </c>
      <c r="N107" s="4">
        <f>IF(M107&lt;75,"",VLOOKUP(M107,Tabelle1!$J$16:$K$56,2,FALSE))</f>
      </c>
      <c r="P107" s="22"/>
      <c r="Q107" s="31">
        <f t="shared" si="12"/>
        <v>46.25</v>
      </c>
    </row>
    <row r="108" spans="1:17" ht="12.75">
      <c r="A108" s="10">
        <f t="shared" si="11"/>
        <v>103</v>
      </c>
      <c r="B108" s="11">
        <f t="shared" si="13"/>
        <v>177</v>
      </c>
      <c r="C108" s="12" t="s">
        <v>4</v>
      </c>
      <c r="D108" s="11">
        <f t="shared" si="14"/>
        <v>260</v>
      </c>
      <c r="E108" s="26" t="s">
        <v>97</v>
      </c>
      <c r="F108" s="3" t="s">
        <v>23</v>
      </c>
      <c r="G108" s="11" t="s">
        <v>373</v>
      </c>
      <c r="H108" s="11" t="s">
        <v>373</v>
      </c>
      <c r="I108" s="11">
        <v>55</v>
      </c>
      <c r="J108" s="11">
        <v>59</v>
      </c>
      <c r="K108" s="11">
        <v>63</v>
      </c>
      <c r="L108" s="11" t="s">
        <v>373</v>
      </c>
      <c r="M108" s="11">
        <f t="shared" si="15"/>
        <v>63</v>
      </c>
      <c r="N108" s="4">
        <f>IF(M108&lt;75,"",VLOOKUP(M108,Tabelle1!$J$16:$K$56,2,FALSE))</f>
      </c>
      <c r="P108" s="22"/>
      <c r="Q108" s="31">
        <f t="shared" si="12"/>
        <v>59</v>
      </c>
    </row>
    <row r="109" spans="1:17" ht="12.75">
      <c r="A109" s="10">
        <f t="shared" si="11"/>
        <v>104</v>
      </c>
      <c r="B109" s="11">
        <f t="shared" si="13"/>
        <v>174</v>
      </c>
      <c r="C109" s="12" t="s">
        <v>4</v>
      </c>
      <c r="D109" s="11">
        <f t="shared" si="14"/>
        <v>263</v>
      </c>
      <c r="E109" s="26" t="s">
        <v>222</v>
      </c>
      <c r="F109" s="3" t="s">
        <v>11</v>
      </c>
      <c r="G109" s="11" t="s">
        <v>373</v>
      </c>
      <c r="H109" s="11" t="s">
        <v>373</v>
      </c>
      <c r="I109" s="11">
        <v>60</v>
      </c>
      <c r="J109" s="11">
        <v>54</v>
      </c>
      <c r="K109" s="11" t="s">
        <v>373</v>
      </c>
      <c r="L109" s="11">
        <v>60</v>
      </c>
      <c r="M109" s="11">
        <f t="shared" si="15"/>
        <v>60</v>
      </c>
      <c r="N109" s="4">
        <f>IF(M109&lt;75,"",VLOOKUP(M109,Tabelle1!$J$16:$K$56,2,FALSE))</f>
      </c>
      <c r="P109" s="22"/>
      <c r="Q109" s="31">
        <f t="shared" si="12"/>
        <v>58</v>
      </c>
    </row>
    <row r="110" spans="1:17" ht="12.75">
      <c r="A110" s="10">
        <f t="shared" si="11"/>
        <v>105</v>
      </c>
      <c r="B110" s="11">
        <f t="shared" si="13"/>
        <v>169</v>
      </c>
      <c r="C110" s="12" t="s">
        <v>4</v>
      </c>
      <c r="D110" s="11">
        <f t="shared" si="14"/>
        <v>268</v>
      </c>
      <c r="E110" s="26" t="s">
        <v>368</v>
      </c>
      <c r="F110" s="3" t="s">
        <v>359</v>
      </c>
      <c r="G110" s="11">
        <v>58</v>
      </c>
      <c r="H110" s="11">
        <v>58</v>
      </c>
      <c r="I110" s="11" t="s">
        <v>373</v>
      </c>
      <c r="J110" s="11" t="s">
        <v>373</v>
      </c>
      <c r="K110" s="11" t="s">
        <v>373</v>
      </c>
      <c r="L110" s="11">
        <v>53</v>
      </c>
      <c r="M110" s="11">
        <f t="shared" si="15"/>
        <v>58</v>
      </c>
      <c r="N110" s="4">
        <f>IF(M110&lt;75,"",VLOOKUP(M110,Tabelle1!$J$16:$K$56,2,FALSE))</f>
      </c>
      <c r="P110" s="22"/>
      <c r="Q110" s="31">
        <f t="shared" si="12"/>
        <v>56.333333333333336</v>
      </c>
    </row>
    <row r="111" spans="1:17" ht="12.75">
      <c r="A111" s="10">
        <f t="shared" si="11"/>
        <v>106</v>
      </c>
      <c r="B111" s="11">
        <f t="shared" si="13"/>
        <v>162</v>
      </c>
      <c r="C111" s="12" t="s">
        <v>4</v>
      </c>
      <c r="D111" s="11">
        <f t="shared" si="14"/>
        <v>275</v>
      </c>
      <c r="E111" s="26" t="s">
        <v>295</v>
      </c>
      <c r="F111" s="3" t="s">
        <v>73</v>
      </c>
      <c r="G111" s="11">
        <v>24</v>
      </c>
      <c r="H111" s="11">
        <v>33</v>
      </c>
      <c r="I111" s="11" t="s">
        <v>373</v>
      </c>
      <c r="J111" s="11">
        <v>37</v>
      </c>
      <c r="K111" s="11">
        <v>33</v>
      </c>
      <c r="L111" s="11">
        <v>35</v>
      </c>
      <c r="M111" s="11">
        <f t="shared" si="15"/>
        <v>37</v>
      </c>
      <c r="N111" s="4">
        <f>IF(M111&lt;75,"",VLOOKUP(M111,Tabelle1!$J$16:$K$56,2,FALSE))</f>
      </c>
      <c r="P111" s="22"/>
      <c r="Q111" s="31">
        <f t="shared" si="12"/>
        <v>32.4</v>
      </c>
    </row>
    <row r="112" spans="1:17" ht="12.75">
      <c r="A112" s="10">
        <f t="shared" si="11"/>
        <v>107</v>
      </c>
      <c r="B112" s="11">
        <f t="shared" si="13"/>
        <v>161</v>
      </c>
      <c r="C112" s="12" t="s">
        <v>4</v>
      </c>
      <c r="D112" s="11">
        <f t="shared" si="14"/>
        <v>276</v>
      </c>
      <c r="E112" s="26" t="s">
        <v>56</v>
      </c>
      <c r="F112" s="3" t="s">
        <v>23</v>
      </c>
      <c r="G112" s="11" t="s">
        <v>373</v>
      </c>
      <c r="H112" s="11" t="s">
        <v>373</v>
      </c>
      <c r="I112" s="11" t="s">
        <v>373</v>
      </c>
      <c r="J112" s="11">
        <v>58</v>
      </c>
      <c r="K112" s="11">
        <v>51</v>
      </c>
      <c r="L112" s="11">
        <v>52</v>
      </c>
      <c r="M112" s="11">
        <f t="shared" si="15"/>
        <v>58</v>
      </c>
      <c r="N112" s="4">
        <f>IF(M112&lt;75,"",VLOOKUP(M112,Tabelle1!$J$16:$K$56,2,FALSE))</f>
      </c>
      <c r="P112" s="22"/>
      <c r="Q112" s="31">
        <f t="shared" si="12"/>
        <v>53.666666666666664</v>
      </c>
    </row>
    <row r="113" spans="1:17" ht="12.75">
      <c r="A113" s="10">
        <f t="shared" si="11"/>
        <v>108</v>
      </c>
      <c r="B113" s="11">
        <f t="shared" si="13"/>
        <v>160</v>
      </c>
      <c r="C113" s="12" t="s">
        <v>4</v>
      </c>
      <c r="D113" s="11">
        <f t="shared" si="14"/>
        <v>277</v>
      </c>
      <c r="E113" s="26" t="s">
        <v>135</v>
      </c>
      <c r="F113" s="3" t="s">
        <v>122</v>
      </c>
      <c r="G113" s="11">
        <v>59</v>
      </c>
      <c r="H113" s="11">
        <v>44</v>
      </c>
      <c r="I113" s="11" t="s">
        <v>373</v>
      </c>
      <c r="J113" s="11" t="s">
        <v>373</v>
      </c>
      <c r="K113" s="11">
        <v>57</v>
      </c>
      <c r="L113" s="11" t="s">
        <v>373</v>
      </c>
      <c r="M113" s="11">
        <f t="shared" si="15"/>
        <v>59</v>
      </c>
      <c r="N113" s="4">
        <f>IF(M113&lt;75,"",VLOOKUP(M113,Tabelle1!$J$16:$K$56,2,FALSE))</f>
      </c>
      <c r="P113" s="22"/>
      <c r="Q113" s="31">
        <f t="shared" si="12"/>
        <v>53.333333333333336</v>
      </c>
    </row>
    <row r="114" spans="1:17" ht="12.75">
      <c r="A114" s="10">
        <f t="shared" si="11"/>
        <v>109</v>
      </c>
      <c r="B114" s="11">
        <f t="shared" si="13"/>
        <v>116</v>
      </c>
      <c r="C114" s="12" t="s">
        <v>4</v>
      </c>
      <c r="D114" s="11">
        <f t="shared" si="14"/>
        <v>321</v>
      </c>
      <c r="E114" s="26" t="s">
        <v>96</v>
      </c>
      <c r="F114" s="3" t="s">
        <v>23</v>
      </c>
      <c r="G114" s="11">
        <v>60</v>
      </c>
      <c r="H114" s="11">
        <v>56</v>
      </c>
      <c r="I114" s="11" t="s">
        <v>373</v>
      </c>
      <c r="J114" s="11" t="s">
        <v>373</v>
      </c>
      <c r="K114" s="11" t="s">
        <v>373</v>
      </c>
      <c r="L114" s="11" t="s">
        <v>373</v>
      </c>
      <c r="M114" s="11">
        <f t="shared" si="15"/>
        <v>60</v>
      </c>
      <c r="N114" s="4">
        <f>IF(M114&lt;75,"",VLOOKUP(M114,Tabelle1!$J$16:$K$56,2,FALSE))</f>
      </c>
      <c r="P114" s="22"/>
      <c r="Q114" s="31">
        <f t="shared" si="12"/>
        <v>58</v>
      </c>
    </row>
    <row r="115" spans="1:17" ht="12.75">
      <c r="A115" s="10">
        <f t="shared" si="11"/>
        <v>110</v>
      </c>
      <c r="B115" s="11">
        <f t="shared" si="13"/>
        <v>112</v>
      </c>
      <c r="C115" s="12" t="s">
        <v>4</v>
      </c>
      <c r="D115" s="11">
        <f t="shared" si="14"/>
        <v>325</v>
      </c>
      <c r="E115" s="26" t="s">
        <v>252</v>
      </c>
      <c r="F115" s="3" t="s">
        <v>241</v>
      </c>
      <c r="G115" s="11" t="s">
        <v>373</v>
      </c>
      <c r="H115" s="11" t="s">
        <v>373</v>
      </c>
      <c r="I115" s="11" t="s">
        <v>373</v>
      </c>
      <c r="J115" s="11" t="s">
        <v>373</v>
      </c>
      <c r="K115" s="11">
        <v>52</v>
      </c>
      <c r="L115" s="11">
        <v>60</v>
      </c>
      <c r="M115" s="11">
        <f t="shared" si="15"/>
        <v>60</v>
      </c>
      <c r="N115" s="4">
        <f>IF(M115&lt;75,"",VLOOKUP(M115,Tabelle1!$J$16:$K$56,2,FALSE))</f>
      </c>
      <c r="P115" s="22"/>
      <c r="Q115" s="31">
        <f t="shared" si="12"/>
        <v>56</v>
      </c>
    </row>
    <row r="116" spans="1:17" ht="12.75">
      <c r="A116" s="10">
        <f t="shared" si="11"/>
        <v>111</v>
      </c>
      <c r="B116" s="11">
        <f t="shared" si="13"/>
        <v>109</v>
      </c>
      <c r="C116" s="12" t="s">
        <v>4</v>
      </c>
      <c r="D116" s="11">
        <f t="shared" si="14"/>
        <v>328</v>
      </c>
      <c r="E116" s="26" t="s">
        <v>194</v>
      </c>
      <c r="F116" s="3" t="s">
        <v>9</v>
      </c>
      <c r="G116" s="11" t="s">
        <v>373</v>
      </c>
      <c r="H116" s="11">
        <v>45</v>
      </c>
      <c r="I116" s="11" t="s">
        <v>374</v>
      </c>
      <c r="J116" s="11">
        <v>64</v>
      </c>
      <c r="K116" s="11" t="s">
        <v>373</v>
      </c>
      <c r="L116" s="11" t="s">
        <v>373</v>
      </c>
      <c r="M116" s="11">
        <f t="shared" si="15"/>
        <v>64</v>
      </c>
      <c r="N116" s="4">
        <f>IF(M116&lt;75,"",VLOOKUP(M116,Tabelle1!$J$16:$K$56,2,FALSE))</f>
      </c>
      <c r="P116" s="22"/>
      <c r="Q116" s="31">
        <f t="shared" si="12"/>
        <v>54.5</v>
      </c>
    </row>
    <row r="117" spans="1:17" ht="12.75">
      <c r="A117" s="10">
        <f t="shared" si="11"/>
        <v>112</v>
      </c>
      <c r="B117" s="11">
        <f t="shared" si="13"/>
        <v>108</v>
      </c>
      <c r="C117" s="12" t="s">
        <v>4</v>
      </c>
      <c r="D117" s="11">
        <f t="shared" si="14"/>
        <v>329</v>
      </c>
      <c r="E117" s="26" t="s">
        <v>363</v>
      </c>
      <c r="F117" s="3" t="s">
        <v>359</v>
      </c>
      <c r="G117" s="11" t="s">
        <v>373</v>
      </c>
      <c r="H117" s="11" t="s">
        <v>373</v>
      </c>
      <c r="I117" s="11" t="s">
        <v>373</v>
      </c>
      <c r="J117" s="11" t="s">
        <v>373</v>
      </c>
      <c r="K117" s="11">
        <v>55</v>
      </c>
      <c r="L117" s="11">
        <v>53</v>
      </c>
      <c r="M117" s="11">
        <f t="shared" si="15"/>
        <v>55</v>
      </c>
      <c r="N117" s="4">
        <f>IF(M117&lt;75,"",VLOOKUP(M117,Tabelle1!$J$16:$K$56,2,FALSE))</f>
      </c>
      <c r="P117" s="22"/>
      <c r="Q117" s="31">
        <f t="shared" si="12"/>
        <v>54</v>
      </c>
    </row>
    <row r="118" spans="1:17" ht="12.75">
      <c r="A118" s="10">
        <f t="shared" si="11"/>
        <v>113</v>
      </c>
      <c r="B118" s="11">
        <f t="shared" si="13"/>
        <v>107</v>
      </c>
      <c r="C118" s="12" t="s">
        <v>4</v>
      </c>
      <c r="D118" s="11">
        <f t="shared" si="14"/>
        <v>330</v>
      </c>
      <c r="E118" s="26" t="s">
        <v>102</v>
      </c>
      <c r="F118" s="3" t="s">
        <v>89</v>
      </c>
      <c r="G118" s="11">
        <v>51</v>
      </c>
      <c r="H118" s="11" t="s">
        <v>373</v>
      </c>
      <c r="I118" s="11" t="s">
        <v>373</v>
      </c>
      <c r="J118" s="11" t="s">
        <v>373</v>
      </c>
      <c r="K118" s="11">
        <v>56</v>
      </c>
      <c r="L118" s="11" t="s">
        <v>373</v>
      </c>
      <c r="M118" s="11">
        <f t="shared" si="15"/>
        <v>56</v>
      </c>
      <c r="N118" s="4">
        <f>IF(M118&lt;75,"",VLOOKUP(M118,Tabelle1!$J$16:$K$56,2,FALSE))</f>
      </c>
      <c r="P118" s="22"/>
      <c r="Q118" s="31">
        <f t="shared" si="12"/>
        <v>53.5</v>
      </c>
    </row>
    <row r="119" spans="1:17" ht="12.75">
      <c r="A119" s="10">
        <f t="shared" si="11"/>
        <v>114</v>
      </c>
      <c r="B119" s="11">
        <f t="shared" si="13"/>
        <v>88</v>
      </c>
      <c r="C119" s="12" t="s">
        <v>4</v>
      </c>
      <c r="D119" s="11">
        <f t="shared" si="14"/>
        <v>349</v>
      </c>
      <c r="E119" s="26" t="s">
        <v>34</v>
      </c>
      <c r="F119" s="3" t="s">
        <v>23</v>
      </c>
      <c r="G119" s="11">
        <v>51</v>
      </c>
      <c r="H119" s="11">
        <v>37</v>
      </c>
      <c r="I119" s="11" t="s">
        <v>373</v>
      </c>
      <c r="J119" s="11" t="s">
        <v>373</v>
      </c>
      <c r="K119" s="11" t="s">
        <v>373</v>
      </c>
      <c r="L119" s="11" t="s">
        <v>373</v>
      </c>
      <c r="M119" s="11">
        <f t="shared" si="15"/>
        <v>51</v>
      </c>
      <c r="N119" s="4">
        <f>IF(M119&lt;75,"",VLOOKUP(M119,Tabelle1!$J$16:$K$56,2,FALSE))</f>
      </c>
      <c r="P119" s="22"/>
      <c r="Q119" s="31">
        <f t="shared" si="12"/>
        <v>44</v>
      </c>
    </row>
    <row r="120" spans="1:17" ht="12.75">
      <c r="A120" s="10">
        <f t="shared" si="11"/>
        <v>115</v>
      </c>
      <c r="B120" s="11">
        <f t="shared" si="13"/>
        <v>62</v>
      </c>
      <c r="C120" s="12" t="s">
        <v>4</v>
      </c>
      <c r="D120" s="11">
        <f t="shared" si="14"/>
        <v>375</v>
      </c>
      <c r="E120" s="26" t="s">
        <v>242</v>
      </c>
      <c r="F120" s="3" t="s">
        <v>241</v>
      </c>
      <c r="G120" s="11" t="s">
        <v>373</v>
      </c>
      <c r="H120" s="11" t="s">
        <v>373</v>
      </c>
      <c r="I120" s="11">
        <v>62</v>
      </c>
      <c r="J120" s="11" t="s">
        <v>373</v>
      </c>
      <c r="K120" s="11" t="s">
        <v>373</v>
      </c>
      <c r="L120" s="11" t="s">
        <v>373</v>
      </c>
      <c r="M120" s="11">
        <f t="shared" si="15"/>
        <v>62</v>
      </c>
      <c r="N120" s="4">
        <f>IF(M120&lt;75,"",VLOOKUP(M120,Tabelle1!$J$16:$K$56,2,FALSE))</f>
      </c>
      <c r="P120" s="22"/>
      <c r="Q120" s="31">
        <f t="shared" si="12"/>
        <v>62</v>
      </c>
    </row>
    <row r="121" spans="1:17" ht="12.75">
      <c r="A121" s="10">
        <f t="shared" si="11"/>
        <v>115</v>
      </c>
      <c r="B121" s="11">
        <f t="shared" si="13"/>
        <v>62</v>
      </c>
      <c r="C121" s="12" t="s">
        <v>4</v>
      </c>
      <c r="D121" s="11">
        <f t="shared" si="14"/>
        <v>375</v>
      </c>
      <c r="E121" s="26" t="s">
        <v>199</v>
      </c>
      <c r="F121" s="3" t="s">
        <v>27</v>
      </c>
      <c r="G121" s="11" t="s">
        <v>373</v>
      </c>
      <c r="H121" s="11" t="s">
        <v>373</v>
      </c>
      <c r="I121" s="11" t="s">
        <v>373</v>
      </c>
      <c r="J121" s="11">
        <v>62</v>
      </c>
      <c r="K121" s="11" t="s">
        <v>373</v>
      </c>
      <c r="L121" s="11" t="s">
        <v>373</v>
      </c>
      <c r="M121" s="11">
        <f t="shared" si="15"/>
        <v>62</v>
      </c>
      <c r="N121" s="4">
        <f>IF(M121&lt;75,"",VLOOKUP(M121,Tabelle1!$J$16:$K$56,2,FALSE))</f>
      </c>
      <c r="P121" s="22"/>
      <c r="Q121" s="31">
        <f t="shared" si="12"/>
        <v>62</v>
      </c>
    </row>
    <row r="122" spans="1:17" ht="12.75">
      <c r="A122" s="10">
        <f t="shared" si="11"/>
        <v>117</v>
      </c>
      <c r="B122" s="11">
        <f t="shared" si="13"/>
        <v>57</v>
      </c>
      <c r="C122" s="12" t="s">
        <v>4</v>
      </c>
      <c r="D122" s="11">
        <f t="shared" si="14"/>
        <v>380</v>
      </c>
      <c r="E122" s="26" t="s">
        <v>217</v>
      </c>
      <c r="F122" s="3" t="s">
        <v>122</v>
      </c>
      <c r="G122" s="11" t="s">
        <v>373</v>
      </c>
      <c r="H122" s="11" t="s">
        <v>373</v>
      </c>
      <c r="I122" s="11" t="s">
        <v>373</v>
      </c>
      <c r="J122" s="11" t="s">
        <v>373</v>
      </c>
      <c r="K122" s="11" t="s">
        <v>373</v>
      </c>
      <c r="L122" s="11">
        <v>57</v>
      </c>
      <c r="M122" s="11">
        <f t="shared" si="15"/>
        <v>57</v>
      </c>
      <c r="N122" s="4">
        <f>IF(M122&lt;75,"",VLOOKUP(M122,Tabelle1!$J$16:$K$56,2,FALSE))</f>
      </c>
      <c r="P122" s="22"/>
      <c r="Q122" s="31">
        <f t="shared" si="12"/>
        <v>57</v>
      </c>
    </row>
    <row r="123" spans="1:17" ht="12.75">
      <c r="A123" s="10">
        <f t="shared" si="11"/>
        <v>118</v>
      </c>
      <c r="B123" s="11">
        <f t="shared" si="13"/>
        <v>51</v>
      </c>
      <c r="C123" s="12" t="s">
        <v>4</v>
      </c>
      <c r="D123" s="11">
        <f t="shared" si="14"/>
        <v>386</v>
      </c>
      <c r="E123" s="26" t="s">
        <v>256</v>
      </c>
      <c r="F123" s="3" t="s">
        <v>122</v>
      </c>
      <c r="G123" s="11" t="s">
        <v>373</v>
      </c>
      <c r="H123" s="11" t="s">
        <v>373</v>
      </c>
      <c r="I123" s="11" t="s">
        <v>373</v>
      </c>
      <c r="J123" s="11">
        <v>51</v>
      </c>
      <c r="K123" s="11" t="s">
        <v>373</v>
      </c>
      <c r="L123" s="11" t="s">
        <v>373</v>
      </c>
      <c r="M123" s="11">
        <f t="shared" si="15"/>
        <v>51</v>
      </c>
      <c r="N123" s="4">
        <f>IF(M123&lt;75,"",VLOOKUP(M123,Tabelle1!$J$16:$K$56,2,FALSE))</f>
      </c>
      <c r="P123" s="22"/>
      <c r="Q123" s="31">
        <f t="shared" si="12"/>
        <v>51</v>
      </c>
    </row>
    <row r="124" spans="1:17" ht="12.75">
      <c r="A124" s="10">
        <f t="shared" si="11"/>
        <v>119</v>
      </c>
      <c r="B124" s="11">
        <f t="shared" si="13"/>
        <v>47</v>
      </c>
      <c r="C124" s="12" t="s">
        <v>4</v>
      </c>
      <c r="D124" s="11">
        <f t="shared" si="14"/>
        <v>390</v>
      </c>
      <c r="E124" s="26" t="s">
        <v>278</v>
      </c>
      <c r="F124" s="3" t="s">
        <v>38</v>
      </c>
      <c r="G124" s="11" t="s">
        <v>373</v>
      </c>
      <c r="H124" s="11" t="s">
        <v>373</v>
      </c>
      <c r="I124" s="11" t="s">
        <v>373</v>
      </c>
      <c r="J124" s="11" t="s">
        <v>373</v>
      </c>
      <c r="K124" s="11" t="s">
        <v>373</v>
      </c>
      <c r="L124" s="11">
        <v>47</v>
      </c>
      <c r="M124" s="11">
        <f t="shared" si="15"/>
        <v>47</v>
      </c>
      <c r="N124" s="4">
        <f>IF(M124&lt;75,"",VLOOKUP(M124,Tabelle1!$J$16:$K$56,2,FALSE))</f>
      </c>
      <c r="P124" s="22"/>
      <c r="Q124" s="31">
        <f t="shared" si="12"/>
        <v>47</v>
      </c>
    </row>
    <row r="125" spans="1:17" ht="12.75">
      <c r="A125" s="10">
        <f t="shared" si="11"/>
        <v>120</v>
      </c>
      <c r="B125" s="11">
        <f t="shared" si="13"/>
        <v>0</v>
      </c>
      <c r="C125" s="12" t="s">
        <v>4</v>
      </c>
      <c r="D125" s="11">
        <f t="shared" si="14"/>
        <v>437</v>
      </c>
      <c r="E125" s="26" t="s">
        <v>152</v>
      </c>
      <c r="F125" s="3" t="s">
        <v>147</v>
      </c>
      <c r="G125" s="11" t="s">
        <v>373</v>
      </c>
      <c r="H125" s="11" t="s">
        <v>373</v>
      </c>
      <c r="I125" s="11" t="s">
        <v>373</v>
      </c>
      <c r="J125" s="11" t="s">
        <v>373</v>
      </c>
      <c r="K125" s="11" t="s">
        <v>373</v>
      </c>
      <c r="L125" s="11" t="s">
        <v>373</v>
      </c>
      <c r="M125" s="11">
        <f t="shared" si="15"/>
        <v>0</v>
      </c>
      <c r="N125" s="4">
        <f>IF(M125&lt;75,"",VLOOKUP(M125,Tabelle1!$J$16:$K$56,2,FALSE))</f>
      </c>
      <c r="P125" s="22"/>
      <c r="Q125" s="31" t="e">
        <f t="shared" si="12"/>
        <v>#DIV/0!</v>
      </c>
    </row>
    <row r="126" spans="1:17" ht="12.75">
      <c r="A126" s="10">
        <f t="shared" si="11"/>
        <v>120</v>
      </c>
      <c r="B126" s="11">
        <f t="shared" si="13"/>
        <v>0</v>
      </c>
      <c r="C126" s="12" t="s">
        <v>4</v>
      </c>
      <c r="D126" s="11">
        <f t="shared" si="14"/>
        <v>437</v>
      </c>
      <c r="E126" s="26"/>
      <c r="G126" s="11"/>
      <c r="H126" s="11"/>
      <c r="I126" s="11"/>
      <c r="J126" s="11"/>
      <c r="K126" s="11"/>
      <c r="L126" s="11"/>
      <c r="M126" s="11">
        <f t="shared" si="15"/>
        <v>0</v>
      </c>
      <c r="N126" s="4">
        <f>IF(M126&lt;75,"",VLOOKUP(M126,Tabelle1!$J$16:$K$56,2,FALSE))</f>
      </c>
      <c r="P126" s="22"/>
      <c r="Q126" s="31" t="e">
        <f t="shared" si="12"/>
        <v>#DIV/0!</v>
      </c>
    </row>
    <row r="127" spans="1:17" ht="12.75">
      <c r="A127" s="10">
        <f t="shared" si="11"/>
        <v>120</v>
      </c>
      <c r="B127" s="11">
        <f t="shared" si="13"/>
        <v>0</v>
      </c>
      <c r="C127" s="12" t="s">
        <v>4</v>
      </c>
      <c r="D127" s="11">
        <f t="shared" si="14"/>
        <v>437</v>
      </c>
      <c r="E127" s="26"/>
      <c r="G127" s="11"/>
      <c r="H127" s="11"/>
      <c r="I127" s="11"/>
      <c r="J127" s="11"/>
      <c r="K127" s="11"/>
      <c r="L127" s="11"/>
      <c r="M127" s="11">
        <f t="shared" si="15"/>
        <v>0</v>
      </c>
      <c r="N127" s="4">
        <f>IF(M127&lt;75,"",VLOOKUP(M127,Tabelle1!$J$16:$K$56,2,FALSE))</f>
      </c>
      <c r="P127" s="22"/>
      <c r="Q127" s="31" t="e">
        <f t="shared" si="12"/>
        <v>#DIV/0!</v>
      </c>
    </row>
    <row r="128" spans="1:17" ht="12.75">
      <c r="A128" s="10">
        <f t="shared" si="11"/>
        <v>120</v>
      </c>
      <c r="B128" s="11">
        <f t="shared" si="13"/>
        <v>0</v>
      </c>
      <c r="C128" s="12" t="s">
        <v>4</v>
      </c>
      <c r="D128" s="11">
        <f t="shared" si="14"/>
        <v>437</v>
      </c>
      <c r="E128" s="26"/>
      <c r="G128" s="11"/>
      <c r="H128" s="11"/>
      <c r="I128" s="11"/>
      <c r="J128" s="11"/>
      <c r="K128" s="11"/>
      <c r="L128" s="11"/>
      <c r="M128" s="11">
        <f t="shared" si="15"/>
        <v>0</v>
      </c>
      <c r="N128" s="4">
        <f>IF(M128&lt;75,"",VLOOKUP(M128,Tabelle1!$J$16:$K$56,2,FALSE))</f>
      </c>
      <c r="P128" s="22"/>
      <c r="Q128" s="31" t="e">
        <f t="shared" si="12"/>
        <v>#DIV/0!</v>
      </c>
    </row>
    <row r="129" spans="1:17" ht="12.75">
      <c r="A129" s="10">
        <f t="shared" si="11"/>
        <v>120</v>
      </c>
      <c r="B129" s="11">
        <f t="shared" si="13"/>
        <v>0</v>
      </c>
      <c r="C129" s="12" t="s">
        <v>4</v>
      </c>
      <c r="D129" s="11">
        <f t="shared" si="14"/>
        <v>437</v>
      </c>
      <c r="E129" s="26"/>
      <c r="G129" s="11"/>
      <c r="H129" s="11"/>
      <c r="I129" s="11"/>
      <c r="J129" s="11"/>
      <c r="K129" s="11"/>
      <c r="L129" s="11"/>
      <c r="M129" s="11">
        <f t="shared" si="15"/>
        <v>0</v>
      </c>
      <c r="N129" s="4">
        <f>IF(M129&lt;75,"",VLOOKUP(M129,Tabelle1!$J$16:$K$56,2,FALSE))</f>
      </c>
      <c r="P129" s="22"/>
      <c r="Q129" s="31" t="e">
        <f t="shared" si="12"/>
        <v>#DIV/0!</v>
      </c>
    </row>
    <row r="130" spans="1:17" ht="12.75">
      <c r="A130" s="10">
        <f t="shared" si="11"/>
        <v>120</v>
      </c>
      <c r="B130" s="11">
        <f t="shared" si="13"/>
        <v>0</v>
      </c>
      <c r="C130" s="12" t="s">
        <v>4</v>
      </c>
      <c r="D130" s="11">
        <f t="shared" si="14"/>
        <v>437</v>
      </c>
      <c r="E130" s="26"/>
      <c r="G130" s="11"/>
      <c r="H130" s="11"/>
      <c r="I130" s="11"/>
      <c r="J130" s="11"/>
      <c r="K130" s="11"/>
      <c r="L130" s="11"/>
      <c r="M130" s="11">
        <f t="shared" si="15"/>
        <v>0</v>
      </c>
      <c r="N130" s="4">
        <f>IF(M130&lt;75,"",VLOOKUP(M130,Tabelle1!$J$16:$K$56,2,FALSE))</f>
      </c>
      <c r="P130" s="22"/>
      <c r="Q130" s="31" t="e">
        <f t="shared" si="12"/>
        <v>#DIV/0!</v>
      </c>
    </row>
    <row r="131" spans="1:17" ht="12.75">
      <c r="A131" s="10">
        <f t="shared" si="11"/>
        <v>120</v>
      </c>
      <c r="B131" s="39">
        <f t="shared" si="13"/>
        <v>0</v>
      </c>
      <c r="C131" s="42" t="s">
        <v>4</v>
      </c>
      <c r="D131" s="39">
        <f t="shared" si="14"/>
        <v>437</v>
      </c>
      <c r="E131" s="38" t="s">
        <v>153</v>
      </c>
      <c r="F131" s="37" t="s">
        <v>147</v>
      </c>
      <c r="G131" s="39" t="s">
        <v>373</v>
      </c>
      <c r="H131" s="39" t="s">
        <v>373</v>
      </c>
      <c r="I131" s="39" t="s">
        <v>373</v>
      </c>
      <c r="J131" s="39" t="s">
        <v>373</v>
      </c>
      <c r="K131" s="39" t="s">
        <v>373</v>
      </c>
      <c r="L131" s="39" t="s">
        <v>373</v>
      </c>
      <c r="M131" s="11">
        <f t="shared" si="15"/>
        <v>0</v>
      </c>
      <c r="N131" s="4">
        <f>IF(M131&lt;75,"",VLOOKUP(M131,Tabelle1!$J$16:$K$56,2,FALSE))</f>
      </c>
      <c r="P131" s="22"/>
      <c r="Q131" s="31" t="e">
        <f t="shared" si="12"/>
        <v>#DIV/0!</v>
      </c>
    </row>
    <row r="132" spans="1:17" ht="12.75">
      <c r="A132" s="10">
        <f t="shared" si="11"/>
        <v>120</v>
      </c>
      <c r="B132" s="11">
        <f t="shared" si="13"/>
        <v>0</v>
      </c>
      <c r="C132" s="12" t="s">
        <v>4</v>
      </c>
      <c r="D132" s="11">
        <f t="shared" si="14"/>
        <v>437</v>
      </c>
      <c r="E132" s="26" t="s">
        <v>249</v>
      </c>
      <c r="F132" s="3" t="s">
        <v>241</v>
      </c>
      <c r="G132" s="11" t="s">
        <v>373</v>
      </c>
      <c r="H132" s="11" t="s">
        <v>373</v>
      </c>
      <c r="I132" s="11" t="s">
        <v>373</v>
      </c>
      <c r="J132" s="11" t="s">
        <v>373</v>
      </c>
      <c r="K132" s="11" t="s">
        <v>373</v>
      </c>
      <c r="L132" s="11" t="s">
        <v>373</v>
      </c>
      <c r="M132" s="11">
        <f t="shared" si="15"/>
        <v>0</v>
      </c>
      <c r="N132" s="4">
        <f>IF(M132&lt;75,"",VLOOKUP(M132,Tabelle1!$J$16:$K$56,2,FALSE))</f>
      </c>
      <c r="P132" s="22"/>
      <c r="Q132" s="31" t="e">
        <f t="shared" si="12"/>
        <v>#DIV/0!</v>
      </c>
    </row>
    <row r="133" spans="1:17" ht="12.75">
      <c r="A133" s="10">
        <f t="shared" si="11"/>
        <v>120</v>
      </c>
      <c r="B133" s="11">
        <f t="shared" si="13"/>
        <v>0</v>
      </c>
      <c r="C133" s="12" t="s">
        <v>4</v>
      </c>
      <c r="D133" s="11">
        <f t="shared" si="14"/>
        <v>437</v>
      </c>
      <c r="E133" s="26" t="s">
        <v>151</v>
      </c>
      <c r="F133" s="3" t="s">
        <v>147</v>
      </c>
      <c r="G133" s="11" t="s">
        <v>373</v>
      </c>
      <c r="H133" s="11" t="s">
        <v>373</v>
      </c>
      <c r="I133" s="11" t="s">
        <v>373</v>
      </c>
      <c r="J133" s="11" t="s">
        <v>373</v>
      </c>
      <c r="K133" s="11" t="s">
        <v>373</v>
      </c>
      <c r="L133" s="11" t="s">
        <v>373</v>
      </c>
      <c r="M133" s="11">
        <f t="shared" si="15"/>
        <v>0</v>
      </c>
      <c r="N133" s="4">
        <f>IF(M133&lt;75,"",VLOOKUP(M133,Tabelle1!$J$16:$K$56,2,FALSE))</f>
      </c>
      <c r="P133" s="22"/>
      <c r="Q133" s="31" t="e">
        <f t="shared" si="12"/>
        <v>#DIV/0!</v>
      </c>
    </row>
    <row r="134" spans="1:17" ht="12.75">
      <c r="A134" s="10">
        <f t="shared" si="11"/>
        <v>120</v>
      </c>
      <c r="B134" s="11">
        <f aca="true" t="shared" si="16" ref="B134:B159">SUM(G134:L134)</f>
        <v>0</v>
      </c>
      <c r="C134" s="12" t="s">
        <v>4</v>
      </c>
      <c r="D134" s="11">
        <f aca="true" t="shared" si="17" ref="D134:D159">$B$6-B134</f>
        <v>437</v>
      </c>
      <c r="E134" s="26"/>
      <c r="G134" s="11"/>
      <c r="H134" s="11"/>
      <c r="I134" s="11"/>
      <c r="J134" s="11"/>
      <c r="K134" s="11"/>
      <c r="L134" s="11"/>
      <c r="M134" s="11">
        <f aca="true" t="shared" si="18" ref="M134:M159">IF(ISBLANK(F134),0,MAX(G134,H134,I134,J134,K134,L134))</f>
        <v>0</v>
      </c>
      <c r="N134" s="4">
        <f>IF(M134&lt;75,"",VLOOKUP(M134,Tabelle1!$J$16:$K$56,2,FALSE))</f>
      </c>
      <c r="P134" s="22"/>
      <c r="Q134" s="31" t="e">
        <f t="shared" si="12"/>
        <v>#DIV/0!</v>
      </c>
    </row>
    <row r="135" spans="1:17" ht="12.75">
      <c r="A135" s="10">
        <f aca="true" t="shared" si="19" ref="A135:A159">RANK(B135,$B$6:$B$159,0)</f>
        <v>120</v>
      </c>
      <c r="B135" s="11">
        <f t="shared" si="16"/>
        <v>0</v>
      </c>
      <c r="C135" s="12" t="s">
        <v>4</v>
      </c>
      <c r="D135" s="11">
        <f t="shared" si="17"/>
        <v>437</v>
      </c>
      <c r="E135" s="26" t="s">
        <v>53</v>
      </c>
      <c r="F135" s="3" t="s">
        <v>43</v>
      </c>
      <c r="G135" s="11" t="s">
        <v>373</v>
      </c>
      <c r="H135" s="11" t="s">
        <v>373</v>
      </c>
      <c r="I135" s="11" t="s">
        <v>373</v>
      </c>
      <c r="J135" s="11" t="s">
        <v>373</v>
      </c>
      <c r="K135" s="11" t="s">
        <v>373</v>
      </c>
      <c r="L135" s="11" t="s">
        <v>373</v>
      </c>
      <c r="M135" s="11">
        <f t="shared" si="18"/>
        <v>0</v>
      </c>
      <c r="N135" s="4">
        <f>IF(M135&lt;75,"",VLOOKUP(M135,Tabelle1!$J$16:$K$56,2,FALSE))</f>
      </c>
      <c r="P135" s="22"/>
      <c r="Q135" s="31" t="e">
        <f aca="true" t="shared" si="20" ref="Q135:Q159">AVERAGE(G135:L135)</f>
        <v>#DIV/0!</v>
      </c>
    </row>
    <row r="136" spans="1:17" ht="12.75">
      <c r="A136" s="10">
        <f t="shared" si="19"/>
        <v>120</v>
      </c>
      <c r="B136" s="11">
        <f t="shared" si="16"/>
        <v>0</v>
      </c>
      <c r="C136" s="12" t="s">
        <v>4</v>
      </c>
      <c r="D136" s="11">
        <f t="shared" si="17"/>
        <v>437</v>
      </c>
      <c r="E136" s="26" t="s">
        <v>117</v>
      </c>
      <c r="F136" s="3" t="s">
        <v>23</v>
      </c>
      <c r="G136" s="11" t="s">
        <v>373</v>
      </c>
      <c r="H136" s="11" t="s">
        <v>373</v>
      </c>
      <c r="I136" s="11" t="s">
        <v>373</v>
      </c>
      <c r="J136" s="11" t="s">
        <v>373</v>
      </c>
      <c r="K136" s="11" t="s">
        <v>373</v>
      </c>
      <c r="L136" s="11" t="s">
        <v>373</v>
      </c>
      <c r="M136" s="11">
        <f t="shared" si="18"/>
        <v>0</v>
      </c>
      <c r="N136" s="4">
        <f>IF(M136&lt;75,"",VLOOKUP(M136,Tabelle1!$J$16:$K$56,2,FALSE))</f>
      </c>
      <c r="P136" s="22"/>
      <c r="Q136" s="31" t="e">
        <f t="shared" si="20"/>
        <v>#DIV/0!</v>
      </c>
    </row>
    <row r="137" spans="1:17" ht="12.75">
      <c r="A137" s="10">
        <f t="shared" si="19"/>
        <v>120</v>
      </c>
      <c r="B137" s="11">
        <f t="shared" si="16"/>
        <v>0</v>
      </c>
      <c r="C137" s="12" t="s">
        <v>4</v>
      </c>
      <c r="D137" s="11">
        <f t="shared" si="17"/>
        <v>437</v>
      </c>
      <c r="E137" s="26" t="s">
        <v>286</v>
      </c>
      <c r="F137" s="3" t="s">
        <v>147</v>
      </c>
      <c r="G137" s="11" t="s">
        <v>373</v>
      </c>
      <c r="H137" s="11" t="s">
        <v>373</v>
      </c>
      <c r="I137" s="11" t="s">
        <v>373</v>
      </c>
      <c r="J137" s="11" t="s">
        <v>373</v>
      </c>
      <c r="K137" s="11" t="s">
        <v>373</v>
      </c>
      <c r="L137" s="11" t="s">
        <v>373</v>
      </c>
      <c r="M137" s="11">
        <f t="shared" si="18"/>
        <v>0</v>
      </c>
      <c r="N137" s="4">
        <f>IF(M137&lt;75,"",VLOOKUP(M137,Tabelle1!$J$16:$K$56,2,FALSE))</f>
      </c>
      <c r="P137" s="22"/>
      <c r="Q137" s="31" t="e">
        <f t="shared" si="20"/>
        <v>#DIV/0!</v>
      </c>
    </row>
    <row r="138" spans="1:17" ht="12.75">
      <c r="A138" s="10">
        <f t="shared" si="19"/>
        <v>120</v>
      </c>
      <c r="B138" s="11">
        <f t="shared" si="16"/>
        <v>0</v>
      </c>
      <c r="C138" s="12" t="s">
        <v>4</v>
      </c>
      <c r="D138" s="11">
        <f t="shared" si="17"/>
        <v>437</v>
      </c>
      <c r="E138" s="26" t="s">
        <v>347</v>
      </c>
      <c r="F138" s="3" t="s">
        <v>43</v>
      </c>
      <c r="G138" s="11" t="s">
        <v>373</v>
      </c>
      <c r="H138" s="11" t="s">
        <v>373</v>
      </c>
      <c r="I138" s="11" t="s">
        <v>373</v>
      </c>
      <c r="J138" s="11" t="s">
        <v>373</v>
      </c>
      <c r="K138" s="11" t="s">
        <v>373</v>
      </c>
      <c r="L138" s="11" t="s">
        <v>373</v>
      </c>
      <c r="M138" s="11">
        <f t="shared" si="18"/>
        <v>0</v>
      </c>
      <c r="N138" s="4">
        <f>IF(M138&lt;75,"",VLOOKUP(M138,Tabelle1!$J$16:$K$56,2,FALSE))</f>
      </c>
      <c r="P138" s="22"/>
      <c r="Q138" s="31" t="e">
        <f t="shared" si="20"/>
        <v>#DIV/0!</v>
      </c>
    </row>
    <row r="139" spans="1:17" ht="12.75">
      <c r="A139" s="10">
        <f t="shared" si="19"/>
        <v>120</v>
      </c>
      <c r="B139" s="11">
        <f t="shared" si="16"/>
        <v>0</v>
      </c>
      <c r="C139" s="12" t="s">
        <v>4</v>
      </c>
      <c r="D139" s="11">
        <f t="shared" si="17"/>
        <v>437</v>
      </c>
      <c r="E139" s="26"/>
      <c r="G139" s="11"/>
      <c r="H139" s="11"/>
      <c r="I139" s="11"/>
      <c r="J139" s="11"/>
      <c r="K139" s="11"/>
      <c r="L139" s="11"/>
      <c r="M139" s="11">
        <f t="shared" si="18"/>
        <v>0</v>
      </c>
      <c r="N139" s="4">
        <f>IF(M139&lt;75,"",VLOOKUP(M139,Tabelle1!$J$16:$K$56,2,FALSE))</f>
      </c>
      <c r="P139" s="22"/>
      <c r="Q139" s="31" t="e">
        <f t="shared" si="20"/>
        <v>#DIV/0!</v>
      </c>
    </row>
    <row r="140" spans="1:17" ht="12.75">
      <c r="A140" s="10">
        <f t="shared" si="19"/>
        <v>120</v>
      </c>
      <c r="B140" s="11">
        <f t="shared" si="16"/>
        <v>0</v>
      </c>
      <c r="C140" s="12" t="s">
        <v>4</v>
      </c>
      <c r="D140" s="11">
        <f t="shared" si="17"/>
        <v>437</v>
      </c>
      <c r="E140" s="26" t="s">
        <v>294</v>
      </c>
      <c r="F140" s="3" t="s">
        <v>73</v>
      </c>
      <c r="G140" s="11" t="s">
        <v>373</v>
      </c>
      <c r="H140" s="11" t="s">
        <v>373</v>
      </c>
      <c r="I140" s="11" t="s">
        <v>373</v>
      </c>
      <c r="J140" s="11" t="s">
        <v>373</v>
      </c>
      <c r="K140" s="11" t="s">
        <v>373</v>
      </c>
      <c r="L140" s="11" t="s">
        <v>373</v>
      </c>
      <c r="M140" s="11">
        <f t="shared" si="18"/>
        <v>0</v>
      </c>
      <c r="N140" s="4">
        <f>IF(M140&lt;75,"",VLOOKUP(M140,Tabelle1!$J$16:$K$56,2,FALSE))</f>
      </c>
      <c r="P140" s="22"/>
      <c r="Q140" s="31" t="e">
        <f t="shared" si="20"/>
        <v>#DIV/0!</v>
      </c>
    </row>
    <row r="141" spans="1:17" ht="12.75">
      <c r="A141" s="10">
        <f t="shared" si="19"/>
        <v>120</v>
      </c>
      <c r="B141" s="11">
        <f t="shared" si="16"/>
        <v>0</v>
      </c>
      <c r="C141" s="12" t="s">
        <v>4</v>
      </c>
      <c r="D141" s="11">
        <f t="shared" si="17"/>
        <v>437</v>
      </c>
      <c r="E141" s="26"/>
      <c r="G141" s="11"/>
      <c r="H141" s="11"/>
      <c r="I141" s="11"/>
      <c r="J141" s="11"/>
      <c r="K141" s="11"/>
      <c r="L141" s="11"/>
      <c r="M141" s="11">
        <f t="shared" si="18"/>
        <v>0</v>
      </c>
      <c r="N141" s="4">
        <f>IF(M141&lt;75,"",VLOOKUP(M141,Tabelle1!$J$16:$K$56,2,FALSE))</f>
      </c>
      <c r="P141" s="22"/>
      <c r="Q141" s="31" t="e">
        <f t="shared" si="20"/>
        <v>#DIV/0!</v>
      </c>
    </row>
    <row r="142" spans="1:17" ht="12.75">
      <c r="A142" s="10">
        <f t="shared" si="19"/>
        <v>120</v>
      </c>
      <c r="B142" s="11">
        <f t="shared" si="16"/>
        <v>0</v>
      </c>
      <c r="C142" s="12" t="s">
        <v>4</v>
      </c>
      <c r="D142" s="11">
        <f t="shared" si="17"/>
        <v>437</v>
      </c>
      <c r="E142" s="26" t="s">
        <v>369</v>
      </c>
      <c r="F142" s="3" t="s">
        <v>359</v>
      </c>
      <c r="G142" s="11" t="s">
        <v>373</v>
      </c>
      <c r="H142" s="11" t="s">
        <v>373</v>
      </c>
      <c r="I142" s="11" t="s">
        <v>373</v>
      </c>
      <c r="J142" s="11" t="s">
        <v>373</v>
      </c>
      <c r="K142" s="11" t="s">
        <v>373</v>
      </c>
      <c r="L142" s="11" t="s">
        <v>373</v>
      </c>
      <c r="M142" s="11">
        <f t="shared" si="18"/>
        <v>0</v>
      </c>
      <c r="N142" s="4">
        <f>IF(M142&lt;75,"",VLOOKUP(M142,Tabelle1!$J$16:$K$56,2,FALSE))</f>
      </c>
      <c r="P142" s="22"/>
      <c r="Q142" s="31" t="e">
        <f t="shared" si="20"/>
        <v>#DIV/0!</v>
      </c>
    </row>
    <row r="143" spans="1:17" ht="12.75">
      <c r="A143" s="10">
        <f t="shared" si="19"/>
        <v>120</v>
      </c>
      <c r="B143" s="11">
        <f t="shared" si="16"/>
        <v>0</v>
      </c>
      <c r="C143" s="12" t="s">
        <v>4</v>
      </c>
      <c r="D143" s="11">
        <f t="shared" si="17"/>
        <v>437</v>
      </c>
      <c r="E143" s="26" t="s">
        <v>150</v>
      </c>
      <c r="F143" s="3" t="s">
        <v>147</v>
      </c>
      <c r="G143" s="11" t="s">
        <v>373</v>
      </c>
      <c r="H143" s="11" t="s">
        <v>373</v>
      </c>
      <c r="I143" s="11" t="s">
        <v>373</v>
      </c>
      <c r="J143" s="11" t="s">
        <v>373</v>
      </c>
      <c r="K143" s="11" t="s">
        <v>373</v>
      </c>
      <c r="L143" s="11" t="s">
        <v>373</v>
      </c>
      <c r="M143" s="11">
        <f t="shared" si="18"/>
        <v>0</v>
      </c>
      <c r="N143" s="4">
        <f>IF(M143&lt;75,"",VLOOKUP(M143,Tabelle1!$J$16:$K$56,2,FALSE))</f>
      </c>
      <c r="P143" s="22"/>
      <c r="Q143" s="31" t="e">
        <f t="shared" si="20"/>
        <v>#DIV/0!</v>
      </c>
    </row>
    <row r="144" spans="1:17" ht="12.75">
      <c r="A144" s="10">
        <f t="shared" si="19"/>
        <v>120</v>
      </c>
      <c r="B144" s="11">
        <f t="shared" si="16"/>
        <v>0</v>
      </c>
      <c r="C144" s="12" t="s">
        <v>4</v>
      </c>
      <c r="D144" s="11">
        <f t="shared" si="17"/>
        <v>437</v>
      </c>
      <c r="E144" s="26"/>
      <c r="G144" s="11"/>
      <c r="H144" s="11"/>
      <c r="I144" s="11"/>
      <c r="J144" s="11"/>
      <c r="K144" s="11"/>
      <c r="L144" s="11"/>
      <c r="M144" s="11">
        <f t="shared" si="18"/>
        <v>0</v>
      </c>
      <c r="N144" s="4">
        <f>IF(M144&lt;75,"",VLOOKUP(M144,Tabelle1!$J$16:$K$56,2,FALSE))</f>
      </c>
      <c r="P144" s="22"/>
      <c r="Q144" s="31" t="e">
        <f t="shared" si="20"/>
        <v>#DIV/0!</v>
      </c>
    </row>
    <row r="145" spans="1:17" ht="12.75">
      <c r="A145" s="10">
        <f t="shared" si="19"/>
        <v>120</v>
      </c>
      <c r="B145" s="11">
        <f t="shared" si="16"/>
        <v>0</v>
      </c>
      <c r="C145" s="12" t="s">
        <v>4</v>
      </c>
      <c r="D145" s="11">
        <f t="shared" si="17"/>
        <v>437</v>
      </c>
      <c r="E145" s="26"/>
      <c r="G145" s="11"/>
      <c r="H145" s="11"/>
      <c r="I145" s="11"/>
      <c r="J145" s="11"/>
      <c r="K145" s="11"/>
      <c r="L145" s="11"/>
      <c r="M145" s="11">
        <f t="shared" si="18"/>
        <v>0</v>
      </c>
      <c r="N145" s="4">
        <f>IF(M145&lt;75,"",VLOOKUP(M145,Tabelle1!$J$16:$K$56,2,FALSE))</f>
      </c>
      <c r="P145" s="22"/>
      <c r="Q145" s="31" t="e">
        <f t="shared" si="20"/>
        <v>#DIV/0!</v>
      </c>
    </row>
    <row r="146" spans="1:17" ht="12.75">
      <c r="A146" s="10">
        <f t="shared" si="19"/>
        <v>120</v>
      </c>
      <c r="B146" s="11">
        <f t="shared" si="16"/>
        <v>0</v>
      </c>
      <c r="C146" s="12" t="s">
        <v>4</v>
      </c>
      <c r="D146" s="11">
        <f t="shared" si="17"/>
        <v>437</v>
      </c>
      <c r="E146" s="26" t="s">
        <v>233</v>
      </c>
      <c r="F146" s="3" t="s">
        <v>43</v>
      </c>
      <c r="G146" s="11" t="s">
        <v>373</v>
      </c>
      <c r="H146" s="11" t="s">
        <v>373</v>
      </c>
      <c r="I146" s="11" t="s">
        <v>373</v>
      </c>
      <c r="J146" s="11" t="s">
        <v>373</v>
      </c>
      <c r="K146" s="11" t="s">
        <v>373</v>
      </c>
      <c r="L146" s="11" t="s">
        <v>373</v>
      </c>
      <c r="M146" s="11">
        <f t="shared" si="18"/>
        <v>0</v>
      </c>
      <c r="N146" s="4">
        <f>IF(M146&lt;75,"",VLOOKUP(M146,Tabelle1!$J$16:$K$56,2,FALSE))</f>
      </c>
      <c r="P146" s="22"/>
      <c r="Q146" s="31" t="e">
        <f t="shared" si="20"/>
        <v>#DIV/0!</v>
      </c>
    </row>
    <row r="147" spans="1:17" ht="12.75">
      <c r="A147" s="10">
        <f t="shared" si="19"/>
        <v>120</v>
      </c>
      <c r="B147" s="11">
        <f t="shared" si="16"/>
        <v>0</v>
      </c>
      <c r="C147" s="12" t="s">
        <v>4</v>
      </c>
      <c r="D147" s="11">
        <f t="shared" si="17"/>
        <v>437</v>
      </c>
      <c r="E147" s="26" t="s">
        <v>133</v>
      </c>
      <c r="F147" s="3" t="s">
        <v>122</v>
      </c>
      <c r="G147" s="11" t="s">
        <v>373</v>
      </c>
      <c r="H147" s="11" t="s">
        <v>373</v>
      </c>
      <c r="I147" s="11" t="s">
        <v>373</v>
      </c>
      <c r="J147" s="11" t="s">
        <v>373</v>
      </c>
      <c r="K147" s="11" t="s">
        <v>373</v>
      </c>
      <c r="L147" s="11" t="s">
        <v>373</v>
      </c>
      <c r="M147" s="11">
        <f t="shared" si="18"/>
        <v>0</v>
      </c>
      <c r="N147" s="4">
        <f>IF(M147&lt;75,"",VLOOKUP(M147,Tabelle1!$J$16:$K$56,2,FALSE))</f>
      </c>
      <c r="P147" s="22"/>
      <c r="Q147" s="31" t="e">
        <f t="shared" si="20"/>
        <v>#DIV/0!</v>
      </c>
    </row>
    <row r="148" spans="1:17" ht="12.75">
      <c r="A148" s="10">
        <f t="shared" si="19"/>
        <v>120</v>
      </c>
      <c r="B148" s="11">
        <f t="shared" si="16"/>
        <v>0</v>
      </c>
      <c r="C148" s="12" t="s">
        <v>4</v>
      </c>
      <c r="D148" s="11">
        <f t="shared" si="17"/>
        <v>437</v>
      </c>
      <c r="E148" s="26" t="s">
        <v>92</v>
      </c>
      <c r="F148" s="3" t="s">
        <v>89</v>
      </c>
      <c r="G148" s="11" t="s">
        <v>373</v>
      </c>
      <c r="H148" s="11" t="s">
        <v>373</v>
      </c>
      <c r="I148" s="11" t="s">
        <v>373</v>
      </c>
      <c r="J148" s="11" t="s">
        <v>373</v>
      </c>
      <c r="K148" s="11" t="s">
        <v>373</v>
      </c>
      <c r="L148" s="11" t="s">
        <v>373</v>
      </c>
      <c r="M148" s="11">
        <f t="shared" si="18"/>
        <v>0</v>
      </c>
      <c r="N148" s="4">
        <f>IF(M148&lt;75,"",VLOOKUP(M148,Tabelle1!$J$16:$K$56,2,FALSE))</f>
      </c>
      <c r="P148" s="22"/>
      <c r="Q148" s="31" t="e">
        <f t="shared" si="20"/>
        <v>#DIV/0!</v>
      </c>
    </row>
    <row r="149" spans="1:17" ht="12.75">
      <c r="A149" s="10">
        <f t="shared" si="19"/>
        <v>120</v>
      </c>
      <c r="B149" s="11">
        <f t="shared" si="16"/>
        <v>0</v>
      </c>
      <c r="C149" s="12" t="s">
        <v>4</v>
      </c>
      <c r="D149" s="11">
        <f t="shared" si="17"/>
        <v>437</v>
      </c>
      <c r="E149" s="26" t="s">
        <v>344</v>
      </c>
      <c r="F149" s="3" t="s">
        <v>241</v>
      </c>
      <c r="G149" s="11" t="s">
        <v>373</v>
      </c>
      <c r="H149" s="11" t="s">
        <v>373</v>
      </c>
      <c r="I149" s="11" t="s">
        <v>373</v>
      </c>
      <c r="J149" s="11" t="s">
        <v>373</v>
      </c>
      <c r="K149" s="11" t="s">
        <v>373</v>
      </c>
      <c r="L149" s="11" t="s">
        <v>373</v>
      </c>
      <c r="M149" s="11">
        <f t="shared" si="18"/>
        <v>0</v>
      </c>
      <c r="N149" s="4">
        <f>IF(M149&lt;75,"",VLOOKUP(M149,Tabelle1!$J$16:$K$56,2,FALSE))</f>
      </c>
      <c r="P149" s="22"/>
      <c r="Q149" s="31" t="e">
        <f t="shared" si="20"/>
        <v>#DIV/0!</v>
      </c>
    </row>
    <row r="150" spans="1:17" ht="12.75">
      <c r="A150" s="10">
        <f t="shared" si="19"/>
        <v>120</v>
      </c>
      <c r="B150" s="11">
        <f t="shared" si="16"/>
        <v>0</v>
      </c>
      <c r="C150" s="12" t="s">
        <v>4</v>
      </c>
      <c r="D150" s="11">
        <f t="shared" si="17"/>
        <v>437</v>
      </c>
      <c r="E150" s="26"/>
      <c r="G150" s="11"/>
      <c r="H150" s="11"/>
      <c r="I150" s="11"/>
      <c r="J150" s="11"/>
      <c r="K150" s="11"/>
      <c r="L150" s="11"/>
      <c r="M150" s="11">
        <f t="shared" si="18"/>
        <v>0</v>
      </c>
      <c r="N150" s="4">
        <f>IF(M150&lt;75,"",VLOOKUP(M150,Tabelle1!$J$16:$K$56,2,FALSE))</f>
      </c>
      <c r="P150" s="22"/>
      <c r="Q150" s="31" t="e">
        <f t="shared" si="20"/>
        <v>#DIV/0!</v>
      </c>
    </row>
    <row r="151" spans="1:17" ht="12.75">
      <c r="A151" s="10">
        <f t="shared" si="19"/>
        <v>120</v>
      </c>
      <c r="B151" s="11">
        <f t="shared" si="16"/>
        <v>0</v>
      </c>
      <c r="C151" s="12" t="s">
        <v>4</v>
      </c>
      <c r="D151" s="11">
        <f t="shared" si="17"/>
        <v>437</v>
      </c>
      <c r="E151" s="26" t="s">
        <v>134</v>
      </c>
      <c r="F151" s="3" t="s">
        <v>122</v>
      </c>
      <c r="G151" s="11" t="s">
        <v>373</v>
      </c>
      <c r="H151" s="11" t="s">
        <v>373</v>
      </c>
      <c r="I151" s="11" t="s">
        <v>373</v>
      </c>
      <c r="J151" s="11" t="s">
        <v>373</v>
      </c>
      <c r="K151" s="11" t="s">
        <v>373</v>
      </c>
      <c r="L151" s="11" t="s">
        <v>373</v>
      </c>
      <c r="M151" s="11">
        <f t="shared" si="18"/>
        <v>0</v>
      </c>
      <c r="N151" s="4">
        <f>IF(M151&lt;75,"",VLOOKUP(M151,Tabelle1!$J$16:$K$56,2,FALSE))</f>
      </c>
      <c r="P151" s="22"/>
      <c r="Q151" s="31" t="e">
        <f t="shared" si="20"/>
        <v>#DIV/0!</v>
      </c>
    </row>
    <row r="152" spans="1:17" ht="12.75">
      <c r="A152" s="10">
        <f t="shared" si="19"/>
        <v>120</v>
      </c>
      <c r="B152" s="11">
        <f t="shared" si="16"/>
        <v>0</v>
      </c>
      <c r="C152" s="12" t="s">
        <v>4</v>
      </c>
      <c r="D152" s="11">
        <f t="shared" si="17"/>
        <v>437</v>
      </c>
      <c r="E152" s="26" t="s">
        <v>54</v>
      </c>
      <c r="F152" s="3" t="s">
        <v>9</v>
      </c>
      <c r="G152" s="11" t="s">
        <v>373</v>
      </c>
      <c r="H152" s="11" t="s">
        <v>373</v>
      </c>
      <c r="I152" s="11" t="s">
        <v>373</v>
      </c>
      <c r="J152" s="11" t="s">
        <v>373</v>
      </c>
      <c r="K152" s="11" t="s">
        <v>373</v>
      </c>
      <c r="L152" s="11" t="s">
        <v>373</v>
      </c>
      <c r="M152" s="11">
        <f t="shared" si="18"/>
        <v>0</v>
      </c>
      <c r="N152" s="4">
        <f>IF(M152&lt;75,"",VLOOKUP(M152,Tabelle1!$J$16:$K$56,2,FALSE))</f>
      </c>
      <c r="P152" s="22"/>
      <c r="Q152" s="31" t="e">
        <f t="shared" si="20"/>
        <v>#DIV/0!</v>
      </c>
    </row>
    <row r="153" spans="1:17" ht="12.75">
      <c r="A153" s="10">
        <f t="shared" si="19"/>
        <v>120</v>
      </c>
      <c r="B153" s="11">
        <f t="shared" si="16"/>
        <v>0</v>
      </c>
      <c r="C153" s="12" t="s">
        <v>4</v>
      </c>
      <c r="D153" s="11">
        <f t="shared" si="17"/>
        <v>437</v>
      </c>
      <c r="E153" s="26" t="s">
        <v>61</v>
      </c>
      <c r="F153" s="3" t="s">
        <v>23</v>
      </c>
      <c r="G153" s="11" t="s">
        <v>373</v>
      </c>
      <c r="H153" s="11" t="s">
        <v>373</v>
      </c>
      <c r="I153" s="11" t="s">
        <v>373</v>
      </c>
      <c r="J153" s="11" t="s">
        <v>373</v>
      </c>
      <c r="K153" s="11" t="s">
        <v>373</v>
      </c>
      <c r="L153" s="11" t="s">
        <v>373</v>
      </c>
      <c r="M153" s="11">
        <f t="shared" si="18"/>
        <v>0</v>
      </c>
      <c r="N153" s="4">
        <f>IF(M153&lt;75,"",VLOOKUP(M153,Tabelle1!$J$16:$K$56,2,FALSE))</f>
      </c>
      <c r="P153" s="22"/>
      <c r="Q153" s="31" t="e">
        <f t="shared" si="20"/>
        <v>#DIV/0!</v>
      </c>
    </row>
    <row r="154" spans="1:17" ht="12.75">
      <c r="A154" s="10">
        <f t="shared" si="19"/>
        <v>120</v>
      </c>
      <c r="B154" s="11">
        <f t="shared" si="16"/>
        <v>0</v>
      </c>
      <c r="C154" s="12" t="s">
        <v>4</v>
      </c>
      <c r="D154" s="11">
        <f t="shared" si="17"/>
        <v>437</v>
      </c>
      <c r="E154" s="26" t="s">
        <v>139</v>
      </c>
      <c r="F154" s="3" t="s">
        <v>122</v>
      </c>
      <c r="G154" s="11" t="s">
        <v>373</v>
      </c>
      <c r="H154" s="11" t="s">
        <v>373</v>
      </c>
      <c r="I154" s="11" t="s">
        <v>373</v>
      </c>
      <c r="J154" s="11" t="s">
        <v>373</v>
      </c>
      <c r="K154" s="11" t="s">
        <v>373</v>
      </c>
      <c r="L154" s="11" t="s">
        <v>373</v>
      </c>
      <c r="M154" s="11">
        <f t="shared" si="18"/>
        <v>0</v>
      </c>
      <c r="N154" s="4">
        <f>IF(M154&lt;75,"",VLOOKUP(M154,Tabelle1!$J$16:$K$56,2,FALSE))</f>
      </c>
      <c r="P154" s="22"/>
      <c r="Q154" s="31" t="e">
        <f t="shared" si="20"/>
        <v>#DIV/0!</v>
      </c>
    </row>
    <row r="155" spans="1:17" ht="12.75">
      <c r="A155" s="10">
        <f t="shared" si="19"/>
        <v>120</v>
      </c>
      <c r="B155" s="11">
        <f t="shared" si="16"/>
        <v>0</v>
      </c>
      <c r="C155" s="12" t="s">
        <v>4</v>
      </c>
      <c r="D155" s="11">
        <f t="shared" si="17"/>
        <v>437</v>
      </c>
      <c r="E155" s="26" t="s">
        <v>239</v>
      </c>
      <c r="F155" s="3" t="s">
        <v>147</v>
      </c>
      <c r="G155" s="11" t="s">
        <v>373</v>
      </c>
      <c r="H155" s="11" t="s">
        <v>373</v>
      </c>
      <c r="I155" s="11" t="s">
        <v>373</v>
      </c>
      <c r="J155" s="11" t="s">
        <v>373</v>
      </c>
      <c r="K155" s="11" t="s">
        <v>373</v>
      </c>
      <c r="L155" s="11" t="s">
        <v>373</v>
      </c>
      <c r="M155" s="11">
        <f t="shared" si="18"/>
        <v>0</v>
      </c>
      <c r="N155" s="4">
        <f>IF(M155&lt;75,"",VLOOKUP(M155,Tabelle1!$J$16:$K$56,2,FALSE))</f>
      </c>
      <c r="P155" s="22"/>
      <c r="Q155" s="31" t="e">
        <f t="shared" si="20"/>
        <v>#DIV/0!</v>
      </c>
    </row>
    <row r="156" spans="1:17" ht="12.75">
      <c r="A156" s="10">
        <f t="shared" si="19"/>
        <v>120</v>
      </c>
      <c r="B156" s="11">
        <f t="shared" si="16"/>
        <v>0</v>
      </c>
      <c r="C156" s="12" t="s">
        <v>4</v>
      </c>
      <c r="D156" s="11">
        <f t="shared" si="17"/>
        <v>437</v>
      </c>
      <c r="E156" s="26" t="s">
        <v>74</v>
      </c>
      <c r="F156" s="3" t="s">
        <v>23</v>
      </c>
      <c r="G156" s="11" t="s">
        <v>373</v>
      </c>
      <c r="H156" s="11" t="s">
        <v>373</v>
      </c>
      <c r="I156" s="11" t="s">
        <v>373</v>
      </c>
      <c r="J156" s="11" t="s">
        <v>373</v>
      </c>
      <c r="K156" s="11" t="s">
        <v>373</v>
      </c>
      <c r="L156" s="11" t="s">
        <v>373</v>
      </c>
      <c r="M156" s="11">
        <f t="shared" si="18"/>
        <v>0</v>
      </c>
      <c r="N156" s="4">
        <f>IF(M156&lt;75,"",VLOOKUP(M156,Tabelle1!$J$16:$K$56,2,FALSE))</f>
      </c>
      <c r="P156" s="22"/>
      <c r="Q156" s="31" t="e">
        <f t="shared" si="20"/>
        <v>#DIV/0!</v>
      </c>
    </row>
    <row r="157" spans="1:17" ht="12.75">
      <c r="A157" s="10">
        <f t="shared" si="19"/>
        <v>120</v>
      </c>
      <c r="B157" s="11">
        <f t="shared" si="16"/>
        <v>0</v>
      </c>
      <c r="C157" s="12" t="s">
        <v>4</v>
      </c>
      <c r="D157" s="11">
        <f t="shared" si="17"/>
        <v>437</v>
      </c>
      <c r="E157" s="26" t="s">
        <v>57</v>
      </c>
      <c r="F157" s="3" t="s">
        <v>23</v>
      </c>
      <c r="G157" s="11" t="s">
        <v>373</v>
      </c>
      <c r="H157" s="11" t="s">
        <v>373</v>
      </c>
      <c r="I157" s="11" t="s">
        <v>373</v>
      </c>
      <c r="J157" s="11" t="s">
        <v>373</v>
      </c>
      <c r="K157" s="11" t="s">
        <v>373</v>
      </c>
      <c r="L157" s="11" t="s">
        <v>373</v>
      </c>
      <c r="M157" s="11">
        <f t="shared" si="18"/>
        <v>0</v>
      </c>
      <c r="N157" s="4">
        <f>IF(M157&lt;75,"",VLOOKUP(M157,Tabelle1!$J$16:$K$56,2,FALSE))</f>
      </c>
      <c r="P157" s="22"/>
      <c r="Q157" s="31" t="e">
        <f t="shared" si="20"/>
        <v>#DIV/0!</v>
      </c>
    </row>
    <row r="158" spans="1:17" ht="12.75">
      <c r="A158" s="10">
        <f t="shared" si="19"/>
        <v>120</v>
      </c>
      <c r="B158" s="11">
        <f t="shared" si="16"/>
        <v>0</v>
      </c>
      <c r="C158" s="12" t="s">
        <v>4</v>
      </c>
      <c r="D158" s="11">
        <f t="shared" si="17"/>
        <v>437</v>
      </c>
      <c r="E158" s="26" t="s">
        <v>58</v>
      </c>
      <c r="F158" s="3" t="s">
        <v>23</v>
      </c>
      <c r="G158" s="11" t="s">
        <v>373</v>
      </c>
      <c r="H158" s="11" t="s">
        <v>373</v>
      </c>
      <c r="I158" s="11" t="s">
        <v>373</v>
      </c>
      <c r="J158" s="11" t="s">
        <v>373</v>
      </c>
      <c r="K158" s="11" t="s">
        <v>373</v>
      </c>
      <c r="L158" s="11" t="s">
        <v>373</v>
      </c>
      <c r="M158" s="11">
        <f t="shared" si="18"/>
        <v>0</v>
      </c>
      <c r="N158" s="4">
        <f>IF(M158&lt;75,"",VLOOKUP(M158,Tabelle1!$J$16:$K$56,2,FALSE))</f>
      </c>
      <c r="P158" s="22"/>
      <c r="Q158" s="31" t="e">
        <f t="shared" si="20"/>
        <v>#DIV/0!</v>
      </c>
    </row>
    <row r="159" spans="1:17" ht="12.75">
      <c r="A159" s="10">
        <f t="shared" si="19"/>
        <v>120</v>
      </c>
      <c r="B159" s="11">
        <f t="shared" si="16"/>
        <v>0</v>
      </c>
      <c r="C159" s="12" t="s">
        <v>4</v>
      </c>
      <c r="D159" s="11">
        <f t="shared" si="17"/>
        <v>437</v>
      </c>
      <c r="E159" s="26" t="s">
        <v>59</v>
      </c>
      <c r="F159" s="3" t="s">
        <v>23</v>
      </c>
      <c r="G159" s="11" t="s">
        <v>373</v>
      </c>
      <c r="H159" s="11" t="s">
        <v>373</v>
      </c>
      <c r="I159" s="11" t="s">
        <v>373</v>
      </c>
      <c r="J159" s="11" t="s">
        <v>373</v>
      </c>
      <c r="K159" s="11" t="s">
        <v>373</v>
      </c>
      <c r="L159" s="11" t="s">
        <v>373</v>
      </c>
      <c r="M159" s="11">
        <f t="shared" si="18"/>
        <v>0</v>
      </c>
      <c r="N159" s="4">
        <f>IF(M159&lt;75,"",VLOOKUP(M159,Tabelle1!$J$16:$K$56,2,FALSE))</f>
      </c>
      <c r="P159" s="22"/>
      <c r="Q159" s="31" t="e">
        <f t="shared" si="20"/>
        <v>#DIV/0!</v>
      </c>
    </row>
    <row r="160" spans="1:17" ht="12.75">
      <c r="A160" s="10"/>
      <c r="B160" s="4"/>
      <c r="C160" s="3"/>
      <c r="D160" s="4"/>
      <c r="E160" s="26"/>
      <c r="G160" s="4"/>
      <c r="H160" s="4"/>
      <c r="I160" s="4"/>
      <c r="J160" s="4"/>
      <c r="K160" s="4"/>
      <c r="L160" s="4"/>
      <c r="M160" s="4"/>
      <c r="P160" s="22"/>
      <c r="Q160" s="31"/>
    </row>
    <row r="161" spans="1:17" ht="12.75">
      <c r="A161" s="10"/>
      <c r="B161" s="4"/>
      <c r="C161" s="3"/>
      <c r="D161" s="4"/>
      <c r="E161" s="26"/>
      <c r="G161" s="4"/>
      <c r="H161" s="4"/>
      <c r="I161" s="4"/>
      <c r="J161" s="4"/>
      <c r="K161" s="4"/>
      <c r="L161" s="4"/>
      <c r="M161" s="4"/>
      <c r="P161" s="22"/>
      <c r="Q161" s="31"/>
    </row>
    <row r="162" spans="1:17" ht="12.75">
      <c r="A162" s="10"/>
      <c r="B162" s="4"/>
      <c r="C162" s="3"/>
      <c r="D162" s="4"/>
      <c r="E162" s="26"/>
      <c r="G162" s="4"/>
      <c r="H162" s="4"/>
      <c r="I162" s="4"/>
      <c r="J162" s="4"/>
      <c r="K162" s="4"/>
      <c r="L162" s="4"/>
      <c r="M162" s="4"/>
      <c r="P162" s="22"/>
      <c r="Q162" s="31"/>
    </row>
    <row r="163" spans="1:17" ht="12.75">
      <c r="A163" s="10"/>
      <c r="B163" s="4"/>
      <c r="C163" s="3"/>
      <c r="D163" s="4"/>
      <c r="E163" s="26"/>
      <c r="G163" s="4"/>
      <c r="H163" s="4"/>
      <c r="I163" s="4"/>
      <c r="J163" s="4"/>
      <c r="K163" s="4"/>
      <c r="L163" s="4"/>
      <c r="M163" s="4"/>
      <c r="P163" s="22"/>
      <c r="Q163" s="31"/>
    </row>
    <row r="164" spans="1:17" ht="12.75">
      <c r="A164" s="10"/>
      <c r="B164" s="4"/>
      <c r="C164" s="3"/>
      <c r="D164" s="4"/>
      <c r="E164" s="34" t="s">
        <v>310</v>
      </c>
      <c r="F164" s="34"/>
      <c r="G164" s="35"/>
      <c r="H164" s="4"/>
      <c r="I164" s="4"/>
      <c r="J164" s="4"/>
      <c r="K164" s="4"/>
      <c r="L164" s="4"/>
      <c r="M164" s="4"/>
      <c r="P164" s="22"/>
      <c r="Q164" s="31"/>
    </row>
    <row r="165" spans="1:17" ht="12.75">
      <c r="A165" s="10"/>
      <c r="B165" s="4"/>
      <c r="C165" s="3"/>
      <c r="D165" s="4"/>
      <c r="E165" s="34" t="s">
        <v>343</v>
      </c>
      <c r="F165" s="34"/>
      <c r="G165" s="35"/>
      <c r="H165" s="4"/>
      <c r="I165" s="4"/>
      <c r="J165" s="4"/>
      <c r="K165" s="4"/>
      <c r="L165" s="4"/>
      <c r="M165" s="4"/>
      <c r="P165" s="22"/>
      <c r="Q165" s="31"/>
    </row>
    <row r="166" spans="1:17" ht="12.75">
      <c r="A166" s="10"/>
      <c r="B166" s="4"/>
      <c r="C166" s="3"/>
      <c r="D166" s="4"/>
      <c r="E166" s="26"/>
      <c r="G166" s="4"/>
      <c r="H166" s="4"/>
      <c r="I166" s="4"/>
      <c r="J166" s="4"/>
      <c r="K166" s="4"/>
      <c r="L166" s="4"/>
      <c r="M166" s="4"/>
      <c r="P166" s="22"/>
      <c r="Q166" s="31"/>
    </row>
    <row r="167" spans="1:17" ht="12.75">
      <c r="A167" s="10"/>
      <c r="B167" s="4"/>
      <c r="C167" s="3"/>
      <c r="D167" s="4"/>
      <c r="E167" s="26"/>
      <c r="G167" s="4"/>
      <c r="H167" s="4"/>
      <c r="I167" s="4"/>
      <c r="J167" s="4"/>
      <c r="K167" s="4"/>
      <c r="L167" s="4"/>
      <c r="M167" s="4"/>
      <c r="P167" s="22"/>
      <c r="Q167" s="31"/>
    </row>
    <row r="168" spans="1:17" ht="12.75">
      <c r="A168" s="10"/>
      <c r="B168" s="4"/>
      <c r="C168" s="3"/>
      <c r="D168" s="4"/>
      <c r="E168" s="26"/>
      <c r="G168" s="4"/>
      <c r="H168" s="4"/>
      <c r="I168" s="4"/>
      <c r="J168" s="4"/>
      <c r="K168" s="4"/>
      <c r="L168" s="4"/>
      <c r="M168" s="4"/>
      <c r="P168" s="22"/>
      <c r="Q168" s="31"/>
    </row>
    <row r="169" spans="1:17" ht="12.75">
      <c r="A169" s="10"/>
      <c r="B169" s="4"/>
      <c r="C169" s="3"/>
      <c r="D169" s="4"/>
      <c r="E169" s="26"/>
      <c r="G169" s="4"/>
      <c r="H169" s="4"/>
      <c r="I169" s="4"/>
      <c r="J169" s="4"/>
      <c r="K169" s="4"/>
      <c r="L169" s="4"/>
      <c r="M169" s="4"/>
      <c r="P169" s="22"/>
      <c r="Q169" s="31"/>
    </row>
    <row r="170" spans="1:17" ht="12.75">
      <c r="A170" s="10"/>
      <c r="B170" s="52">
        <f>SUM(B6:B159)</f>
        <v>35596</v>
      </c>
      <c r="C170" s="52"/>
      <c r="D170" s="52"/>
      <c r="E170" s="52"/>
      <c r="G170" s="4"/>
      <c r="H170" s="4"/>
      <c r="I170" s="4"/>
      <c r="J170" s="4"/>
      <c r="K170" s="4"/>
      <c r="L170" s="4"/>
      <c r="M170" s="4"/>
      <c r="P170" s="22"/>
      <c r="Q170" s="31"/>
    </row>
    <row r="171" spans="1:17" ht="12.75">
      <c r="A171" s="10"/>
      <c r="B171" s="4"/>
      <c r="C171" s="3"/>
      <c r="D171" s="4"/>
      <c r="E171" s="26"/>
      <c r="G171" s="4"/>
      <c r="H171" s="4"/>
      <c r="I171" s="4"/>
      <c r="J171" s="4"/>
      <c r="K171" s="4"/>
      <c r="L171" s="4"/>
      <c r="M171" s="4"/>
      <c r="P171" s="22"/>
      <c r="Q171" s="31"/>
    </row>
    <row r="172" spans="2:13" ht="12.75">
      <c r="B172" s="3"/>
      <c r="C172" s="3"/>
      <c r="D172" s="3"/>
      <c r="E172" s="26"/>
      <c r="G172" s="4"/>
      <c r="H172" s="4"/>
      <c r="I172" s="4"/>
      <c r="J172" s="4"/>
      <c r="K172" s="4"/>
      <c r="L172" s="4"/>
      <c r="M172" s="4"/>
    </row>
    <row r="176" spans="2:6" ht="12.75">
      <c r="B176" s="53">
        <f>SUM('EinzelD '!B60,B170,EinzelDamenMixed!B60,'EinzelHerrenMixed '!B65)</f>
        <v>80022</v>
      </c>
      <c r="C176" s="53"/>
      <c r="D176" s="53"/>
      <c r="E176" s="53"/>
      <c r="F176" s="53"/>
    </row>
    <row r="178" spans="2:5" ht="12.75">
      <c r="B178" s="3"/>
      <c r="C178" s="3"/>
      <c r="D178" s="3"/>
      <c r="E178" s="26"/>
    </row>
  </sheetData>
  <autoFilter ref="B5:N172"/>
  <mergeCells count="5">
    <mergeCell ref="B176:F176"/>
    <mergeCell ref="B1:N1"/>
    <mergeCell ref="B2:N2"/>
    <mergeCell ref="B3:N3"/>
    <mergeCell ref="B170:E170"/>
  </mergeCells>
  <printOptions/>
  <pageMargins left="0.47" right="0.33" top="0.47" bottom="0.51" header="0.4724409448818898" footer="0.5118110236220472"/>
  <pageSetup horizontalDpi="300" verticalDpi="300" orientation="portrait" paperSize="9" scale="81" r:id="rId1"/>
  <rowBreaks count="1" manualBreakCount="1"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pane ySplit="5" topLeftCell="BM6" activePane="bottomLeft" state="frozen"/>
      <selection pane="topLeft" activeCell="Q32" sqref="Q32"/>
      <selection pane="bottomLeft" activeCell="Q1" sqref="Q1"/>
    </sheetView>
  </sheetViews>
  <sheetFormatPr defaultColWidth="11.421875" defaultRowHeight="12.75"/>
  <cols>
    <col min="1" max="1" width="4.28125" style="3" customWidth="1"/>
    <col min="2" max="2" width="6.00390625" style="22" customWidth="1"/>
    <col min="3" max="3" width="4.140625" style="4" hidden="1" customWidth="1"/>
    <col min="4" max="4" width="4.28125" style="23" customWidth="1"/>
    <col min="5" max="5" width="23.421875" style="3" customWidth="1"/>
    <col min="6" max="6" width="18.57421875" style="3" customWidth="1"/>
    <col min="7" max="12" width="5.140625" style="3" customWidth="1"/>
    <col min="13" max="13" width="5.57421875" style="3" customWidth="1"/>
    <col min="14" max="14" width="7.140625" style="4" customWidth="1"/>
    <col min="15" max="15" width="3.28125" style="3" hidden="1" customWidth="1"/>
    <col min="16" max="16" width="5.140625" style="3" hidden="1" customWidth="1"/>
    <col min="17" max="17" width="7.8515625" style="3" customWidth="1"/>
    <col min="18" max="16384" width="11.421875" style="3" customWidth="1"/>
  </cols>
  <sheetData>
    <row r="1" spans="2:14" ht="30" customHeight="1">
      <c r="B1" s="50" t="s">
        <v>315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12" customHeight="1">
      <c r="B2" s="51" t="s">
        <v>158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4" ht="12" customHeight="1">
      <c r="B3" s="51" t="str">
        <f>VLOOKUP(COUNT(G6:L6),TagTab,2,FALSE)</f>
        <v>6. Durchgang: 21./22.Januar 2012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3" ht="12" customHeight="1">
      <c r="B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7" ht="105" thickBot="1">
      <c r="A5" s="6" t="s">
        <v>0</v>
      </c>
      <c r="B5" s="6" t="s">
        <v>3</v>
      </c>
      <c r="C5" s="6" t="s">
        <v>2</v>
      </c>
      <c r="D5" s="6" t="s">
        <v>98</v>
      </c>
      <c r="E5" s="7" t="s">
        <v>1</v>
      </c>
      <c r="F5" s="7" t="s">
        <v>308</v>
      </c>
      <c r="G5" s="8" t="s">
        <v>327</v>
      </c>
      <c r="H5" s="8" t="s">
        <v>328</v>
      </c>
      <c r="I5" s="8" t="s">
        <v>329</v>
      </c>
      <c r="J5" s="8" t="s">
        <v>330</v>
      </c>
      <c r="K5" s="8" t="s">
        <v>331</v>
      </c>
      <c r="L5" s="8" t="s">
        <v>332</v>
      </c>
      <c r="M5" s="6" t="s">
        <v>7</v>
      </c>
      <c r="N5" s="7" t="s">
        <v>6</v>
      </c>
      <c r="Q5" s="30" t="s">
        <v>200</v>
      </c>
    </row>
    <row r="6" spans="1:18" ht="12" customHeight="1">
      <c r="A6" s="10">
        <f>RANK(B6,$B$6:$B$53,0)</f>
        <v>1</v>
      </c>
      <c r="B6" s="43">
        <f>SUM(G6:L6)</f>
        <v>450</v>
      </c>
      <c r="C6" s="12" t="s">
        <v>5</v>
      </c>
      <c r="D6" s="12">
        <f>$B$6-B6</f>
        <v>0</v>
      </c>
      <c r="E6" s="26" t="s">
        <v>115</v>
      </c>
      <c r="F6" s="3" t="s">
        <v>78</v>
      </c>
      <c r="G6" s="11">
        <v>78</v>
      </c>
      <c r="H6" s="48">
        <v>72</v>
      </c>
      <c r="I6" s="11">
        <v>74</v>
      </c>
      <c r="J6" s="11">
        <v>73</v>
      </c>
      <c r="K6" s="11">
        <v>72</v>
      </c>
      <c r="L6" s="48">
        <v>81</v>
      </c>
      <c r="M6" s="11">
        <f aca="true" t="shared" si="0" ref="M6:M53">IF(ISBLANK(F6),0,MAX(G6,H6,I6,J6,K6,L6))</f>
        <v>81</v>
      </c>
      <c r="N6" s="4" t="str">
        <f>IF(M6&lt;75,"",VLOOKUP(M6,Tabelle1!$J$16:$K$56,2,FALSE))</f>
        <v>Silber</v>
      </c>
      <c r="P6" s="4"/>
      <c r="Q6" s="31">
        <f>AVERAGE(G6:L6)</f>
        <v>75</v>
      </c>
      <c r="R6" s="31"/>
    </row>
    <row r="7" spans="1:17" ht="12.75">
      <c r="A7" s="10">
        <f aca="true" t="shared" si="1" ref="A7:A53">RANK(B7,$B$6:$B$53,0)</f>
        <v>2</v>
      </c>
      <c r="B7" s="43">
        <f>SUM(G7:L7)</f>
        <v>437</v>
      </c>
      <c r="C7" s="12" t="s">
        <v>5</v>
      </c>
      <c r="D7" s="12">
        <f>$B$6-B7</f>
        <v>13</v>
      </c>
      <c r="E7" s="26" t="s">
        <v>206</v>
      </c>
      <c r="F7" s="3" t="s">
        <v>10</v>
      </c>
      <c r="G7" s="48">
        <v>80</v>
      </c>
      <c r="H7" s="11">
        <v>55</v>
      </c>
      <c r="I7" s="11">
        <v>69</v>
      </c>
      <c r="J7" s="48">
        <v>88</v>
      </c>
      <c r="K7" s="11">
        <v>71</v>
      </c>
      <c r="L7" s="11">
        <v>74</v>
      </c>
      <c r="M7" s="11">
        <f t="shared" si="0"/>
        <v>88</v>
      </c>
      <c r="N7" s="4" t="str">
        <f>IF(M7&lt;75,"",VLOOKUP(M7,Tabelle1!$J$16:$K$56,2,FALSE))</f>
        <v>Gold</v>
      </c>
      <c r="P7" s="4"/>
      <c r="Q7" s="31">
        <f aca="true" t="shared" si="2" ref="Q7:Q53">AVERAGE(G7:L7)</f>
        <v>72.83333333333333</v>
      </c>
    </row>
    <row r="8" spans="1:17" ht="12.75">
      <c r="A8" s="10">
        <f t="shared" si="1"/>
        <v>3</v>
      </c>
      <c r="B8" s="43">
        <f>SUM(G8:L8)</f>
        <v>423</v>
      </c>
      <c r="C8" s="12" t="s">
        <v>5</v>
      </c>
      <c r="D8" s="12">
        <f>$B$6-B8</f>
        <v>27</v>
      </c>
      <c r="E8" s="26" t="s">
        <v>120</v>
      </c>
      <c r="F8" s="3" t="s">
        <v>9</v>
      </c>
      <c r="G8" s="11">
        <v>75</v>
      </c>
      <c r="H8" s="11">
        <v>55</v>
      </c>
      <c r="I8" s="48">
        <v>81</v>
      </c>
      <c r="J8" s="11">
        <v>70</v>
      </c>
      <c r="K8" s="11">
        <v>66</v>
      </c>
      <c r="L8" s="11">
        <v>76</v>
      </c>
      <c r="M8" s="11">
        <f t="shared" si="0"/>
        <v>81</v>
      </c>
      <c r="N8" s="4" t="str">
        <f>IF(M8&lt;75,"",VLOOKUP(M8,Tabelle1!$J$16:$K$56,2,FALSE))</f>
        <v>Silber</v>
      </c>
      <c r="P8" s="4"/>
      <c r="Q8" s="31">
        <f t="shared" si="2"/>
        <v>70.5</v>
      </c>
    </row>
    <row r="9" spans="1:17" ht="12.75">
      <c r="A9" s="10">
        <f t="shared" si="1"/>
        <v>4</v>
      </c>
      <c r="B9" s="43">
        <f>SUM(G9:L9)</f>
        <v>406</v>
      </c>
      <c r="C9" s="12" t="s">
        <v>5</v>
      </c>
      <c r="D9" s="12">
        <f>$B$6-B9</f>
        <v>44</v>
      </c>
      <c r="E9" s="26" t="s">
        <v>154</v>
      </c>
      <c r="F9" s="3" t="s">
        <v>121</v>
      </c>
      <c r="G9" s="11">
        <v>74</v>
      </c>
      <c r="H9" s="11">
        <v>66</v>
      </c>
      <c r="I9" s="11">
        <v>64</v>
      </c>
      <c r="J9" s="11">
        <v>69</v>
      </c>
      <c r="K9" s="11">
        <v>66</v>
      </c>
      <c r="L9" s="11">
        <v>67</v>
      </c>
      <c r="M9" s="11">
        <f t="shared" si="0"/>
        <v>74</v>
      </c>
      <c r="N9" s="4">
        <f>IF(M9&lt;75,"",VLOOKUP(M9,Tabelle1!$J$16:$K$56,2,FALSE))</f>
      </c>
      <c r="P9" s="4"/>
      <c r="Q9" s="31">
        <f t="shared" si="2"/>
        <v>67.66666666666667</v>
      </c>
    </row>
    <row r="10" spans="1:17" ht="12.75">
      <c r="A10" s="10">
        <f t="shared" si="1"/>
        <v>5</v>
      </c>
      <c r="B10" s="43">
        <f>SUM(G10:L10)</f>
        <v>391</v>
      </c>
      <c r="C10" s="12" t="s">
        <v>5</v>
      </c>
      <c r="D10" s="12">
        <f>$B$6-B10</f>
        <v>59</v>
      </c>
      <c r="E10" s="26" t="s">
        <v>162</v>
      </c>
      <c r="F10" s="3" t="s">
        <v>161</v>
      </c>
      <c r="G10" s="11">
        <v>68</v>
      </c>
      <c r="H10" s="11">
        <v>63</v>
      </c>
      <c r="I10" s="11">
        <v>55</v>
      </c>
      <c r="J10" s="11">
        <v>76</v>
      </c>
      <c r="K10" s="11">
        <v>63</v>
      </c>
      <c r="L10" s="11">
        <v>66</v>
      </c>
      <c r="M10" s="11">
        <f t="shared" si="0"/>
        <v>76</v>
      </c>
      <c r="N10" s="4" t="str">
        <f>IF(M10&lt;75,"",VLOOKUP(M10,Tabelle1!$J$16:$K$56,2,FALSE))</f>
        <v>Bronze</v>
      </c>
      <c r="P10" s="4"/>
      <c r="Q10" s="31">
        <f t="shared" si="2"/>
        <v>65.16666666666667</v>
      </c>
    </row>
    <row r="11" spans="1:17" ht="12.75">
      <c r="A11" s="10">
        <f t="shared" si="1"/>
        <v>6</v>
      </c>
      <c r="B11" s="43">
        <f>SUM(G11:L11)</f>
        <v>382</v>
      </c>
      <c r="C11" s="12" t="s">
        <v>5</v>
      </c>
      <c r="D11" s="12">
        <f>$B$6-B11</f>
        <v>68</v>
      </c>
      <c r="E11" s="26" t="s">
        <v>15</v>
      </c>
      <c r="F11" s="3" t="s">
        <v>9</v>
      </c>
      <c r="G11" s="11">
        <v>71</v>
      </c>
      <c r="H11" s="11">
        <v>69</v>
      </c>
      <c r="I11" s="11">
        <v>67</v>
      </c>
      <c r="J11" s="11">
        <v>56</v>
      </c>
      <c r="K11" s="11">
        <v>49</v>
      </c>
      <c r="L11" s="11">
        <v>70</v>
      </c>
      <c r="M11" s="11">
        <f t="shared" si="0"/>
        <v>71</v>
      </c>
      <c r="N11" s="4">
        <f>IF(M11&lt;75,"",VLOOKUP(M11,Tabelle1!$J$16:$K$56,2,FALSE))</f>
      </c>
      <c r="P11" s="4"/>
      <c r="Q11" s="31">
        <f t="shared" si="2"/>
        <v>63.666666666666664</v>
      </c>
    </row>
    <row r="12" spans="1:17" ht="12.75">
      <c r="A12" s="10">
        <f t="shared" si="1"/>
        <v>7</v>
      </c>
      <c r="B12" s="43">
        <f>SUM(G12:L12)</f>
        <v>380</v>
      </c>
      <c r="C12" s="12" t="s">
        <v>5</v>
      </c>
      <c r="D12" s="12">
        <f>$B$6-B12</f>
        <v>70</v>
      </c>
      <c r="E12" s="26" t="s">
        <v>164</v>
      </c>
      <c r="F12" s="3" t="s">
        <v>165</v>
      </c>
      <c r="G12" s="11">
        <v>65</v>
      </c>
      <c r="H12" s="11">
        <v>55</v>
      </c>
      <c r="I12" s="11">
        <v>63</v>
      </c>
      <c r="J12" s="11">
        <v>56</v>
      </c>
      <c r="K12" s="48">
        <v>84</v>
      </c>
      <c r="L12" s="11">
        <v>57</v>
      </c>
      <c r="M12" s="11">
        <f t="shared" si="0"/>
        <v>84</v>
      </c>
      <c r="N12" s="4" t="str">
        <f>IF(M12&lt;75,"",VLOOKUP(M12,Tabelle1!$J$16:$K$56,2,FALSE))</f>
        <v>Silber</v>
      </c>
      <c r="P12" s="4"/>
      <c r="Q12" s="31">
        <f t="shared" si="2"/>
        <v>63.333333333333336</v>
      </c>
    </row>
    <row r="13" spans="1:17" ht="12.75">
      <c r="A13" s="10">
        <f t="shared" si="1"/>
        <v>8</v>
      </c>
      <c r="B13" s="43">
        <f>SUM(G13:L13)</f>
        <v>378</v>
      </c>
      <c r="C13" s="12" t="s">
        <v>5</v>
      </c>
      <c r="D13" s="12">
        <f>$B$6-B13</f>
        <v>72</v>
      </c>
      <c r="E13" s="26" t="s">
        <v>160</v>
      </c>
      <c r="F13" s="3" t="s">
        <v>161</v>
      </c>
      <c r="G13" s="11">
        <v>65</v>
      </c>
      <c r="H13" s="11">
        <v>50</v>
      </c>
      <c r="I13" s="11">
        <v>57</v>
      </c>
      <c r="J13" s="11">
        <v>82</v>
      </c>
      <c r="K13" s="11">
        <v>59</v>
      </c>
      <c r="L13" s="11">
        <v>65</v>
      </c>
      <c r="M13" s="11">
        <f t="shared" si="0"/>
        <v>82</v>
      </c>
      <c r="N13" s="4" t="str">
        <f>IF(M13&lt;75,"",VLOOKUP(M13,Tabelle1!$J$16:$K$56,2,FALSE))</f>
        <v>Silber</v>
      </c>
      <c r="P13" s="4"/>
      <c r="Q13" s="31">
        <f t="shared" si="2"/>
        <v>63</v>
      </c>
    </row>
    <row r="14" spans="1:17" ht="12.75">
      <c r="A14" s="10">
        <f t="shared" si="1"/>
        <v>9</v>
      </c>
      <c r="B14" s="43">
        <f>SUM(G14:L14)</f>
        <v>371</v>
      </c>
      <c r="C14" s="12" t="s">
        <v>5</v>
      </c>
      <c r="D14" s="12">
        <f>$B$6-B14</f>
        <v>79</v>
      </c>
      <c r="E14" s="26" t="s">
        <v>214</v>
      </c>
      <c r="F14" s="3" t="s">
        <v>10</v>
      </c>
      <c r="G14" s="11">
        <v>63</v>
      </c>
      <c r="H14" s="11">
        <v>57</v>
      </c>
      <c r="I14" s="11">
        <v>49</v>
      </c>
      <c r="J14" s="11">
        <v>64</v>
      </c>
      <c r="K14" s="11">
        <v>66</v>
      </c>
      <c r="L14" s="11">
        <v>72</v>
      </c>
      <c r="M14" s="11">
        <f t="shared" si="0"/>
        <v>72</v>
      </c>
      <c r="N14" s="4">
        <f>IF(M14&lt;75,"",VLOOKUP(M14,Tabelle1!$J$16:$K$56,2,FALSE))</f>
      </c>
      <c r="P14" s="4"/>
      <c r="Q14" s="31">
        <f t="shared" si="2"/>
        <v>61.833333333333336</v>
      </c>
    </row>
    <row r="15" spans="1:17" ht="12.75">
      <c r="A15" s="10">
        <f t="shared" si="1"/>
        <v>10</v>
      </c>
      <c r="B15" s="43">
        <f>SUM(G15:L15)</f>
        <v>363</v>
      </c>
      <c r="C15" s="12" t="s">
        <v>5</v>
      </c>
      <c r="D15" s="12">
        <f>$B$6-B15</f>
        <v>87</v>
      </c>
      <c r="E15" s="26" t="s">
        <v>170</v>
      </c>
      <c r="F15" s="3" t="s">
        <v>165</v>
      </c>
      <c r="G15" s="11">
        <v>60</v>
      </c>
      <c r="H15" s="11">
        <v>53</v>
      </c>
      <c r="I15" s="11">
        <v>57</v>
      </c>
      <c r="J15" s="11">
        <v>64</v>
      </c>
      <c r="K15" s="11">
        <v>61</v>
      </c>
      <c r="L15" s="11">
        <v>68</v>
      </c>
      <c r="M15" s="11">
        <f t="shared" si="0"/>
        <v>68</v>
      </c>
      <c r="N15" s="4">
        <f>IF(M15&lt;75,"",VLOOKUP(M15,Tabelle1!$J$16:$K$56,2,FALSE))</f>
      </c>
      <c r="P15" s="4"/>
      <c r="Q15" s="31">
        <f t="shared" si="2"/>
        <v>60.5</v>
      </c>
    </row>
    <row r="16" spans="1:17" ht="12.75">
      <c r="A16" s="10">
        <f t="shared" si="1"/>
        <v>11</v>
      </c>
      <c r="B16" s="43">
        <f>SUM(G16:L16)</f>
        <v>362</v>
      </c>
      <c r="C16" s="12" t="s">
        <v>5</v>
      </c>
      <c r="D16" s="12">
        <f>$B$6-B16</f>
        <v>88</v>
      </c>
      <c r="E16" s="26" t="s">
        <v>13</v>
      </c>
      <c r="F16" s="3" t="s">
        <v>9</v>
      </c>
      <c r="G16" s="11">
        <v>56</v>
      </c>
      <c r="H16" s="11">
        <v>62</v>
      </c>
      <c r="I16" s="11">
        <v>61</v>
      </c>
      <c r="J16" s="11">
        <v>63</v>
      </c>
      <c r="K16" s="11">
        <v>62</v>
      </c>
      <c r="L16" s="11">
        <v>58</v>
      </c>
      <c r="M16" s="11">
        <f t="shared" si="0"/>
        <v>63</v>
      </c>
      <c r="N16" s="4">
        <f>IF(M16&lt;75,"",VLOOKUP(M16,Tabelle1!$J$16:$K$56,2,FALSE))</f>
      </c>
      <c r="P16" s="4"/>
      <c r="Q16" s="31">
        <f t="shared" si="2"/>
        <v>60.333333333333336</v>
      </c>
    </row>
    <row r="17" spans="1:17" ht="12.75">
      <c r="A17" s="10">
        <f t="shared" si="1"/>
        <v>11</v>
      </c>
      <c r="B17" s="43">
        <f>SUM(G17:L17)</f>
        <v>362</v>
      </c>
      <c r="C17" s="12" t="s">
        <v>5</v>
      </c>
      <c r="D17" s="12">
        <f>$B$6-B17</f>
        <v>88</v>
      </c>
      <c r="E17" s="26" t="s">
        <v>16</v>
      </c>
      <c r="F17" s="3" t="s">
        <v>10</v>
      </c>
      <c r="G17" s="11">
        <v>66</v>
      </c>
      <c r="H17" s="11">
        <v>55</v>
      </c>
      <c r="I17" s="11">
        <v>65</v>
      </c>
      <c r="J17" s="11">
        <v>62</v>
      </c>
      <c r="K17" s="11">
        <v>57</v>
      </c>
      <c r="L17" s="11">
        <v>57</v>
      </c>
      <c r="M17" s="11">
        <f t="shared" si="0"/>
        <v>66</v>
      </c>
      <c r="N17" s="4">
        <f>IF(M17&lt;75,"",VLOOKUP(M17,Tabelle1!$J$16:$K$56,2,FALSE))</f>
      </c>
      <c r="P17" s="4"/>
      <c r="Q17" s="31">
        <f t="shared" si="2"/>
        <v>60.333333333333336</v>
      </c>
    </row>
    <row r="18" spans="1:17" ht="12.75">
      <c r="A18" s="10">
        <f t="shared" si="1"/>
        <v>13</v>
      </c>
      <c r="B18" s="43">
        <f>SUM(G18:L18)</f>
        <v>360</v>
      </c>
      <c r="C18" s="12" t="s">
        <v>5</v>
      </c>
      <c r="D18" s="12">
        <f>$B$6-B18</f>
        <v>90</v>
      </c>
      <c r="E18" s="26" t="s">
        <v>172</v>
      </c>
      <c r="F18" s="3" t="s">
        <v>161</v>
      </c>
      <c r="G18" s="11">
        <v>58</v>
      </c>
      <c r="H18" s="11">
        <v>59</v>
      </c>
      <c r="I18" s="11">
        <v>64</v>
      </c>
      <c r="J18" s="11">
        <v>59</v>
      </c>
      <c r="K18" s="11">
        <v>54</v>
      </c>
      <c r="L18" s="11">
        <v>66</v>
      </c>
      <c r="M18" s="11">
        <f t="shared" si="0"/>
        <v>66</v>
      </c>
      <c r="N18" s="4">
        <f>IF(M18&lt;75,"",VLOOKUP(M18,Tabelle1!$J$16:$K$56,2,FALSE))</f>
      </c>
      <c r="P18" s="4"/>
      <c r="Q18" s="31">
        <f t="shared" si="2"/>
        <v>60</v>
      </c>
    </row>
    <row r="19" spans="1:17" ht="12.75">
      <c r="A19" s="10">
        <f t="shared" si="1"/>
        <v>14</v>
      </c>
      <c r="B19" s="43">
        <f>SUM(G19:L19)</f>
        <v>358</v>
      </c>
      <c r="C19" s="12" t="s">
        <v>5</v>
      </c>
      <c r="D19" s="12">
        <f>$B$6-B19</f>
        <v>92</v>
      </c>
      <c r="E19" s="26" t="s">
        <v>18</v>
      </c>
      <c r="F19" s="3" t="s">
        <v>11</v>
      </c>
      <c r="G19" s="11">
        <v>62</v>
      </c>
      <c r="H19" s="11">
        <v>52</v>
      </c>
      <c r="I19" s="11">
        <v>66</v>
      </c>
      <c r="J19" s="11">
        <v>65</v>
      </c>
      <c r="K19" s="11">
        <v>63</v>
      </c>
      <c r="L19" s="11">
        <v>50</v>
      </c>
      <c r="M19" s="11">
        <f t="shared" si="0"/>
        <v>66</v>
      </c>
      <c r="N19" s="4">
        <f>IF(M19&lt;75,"",VLOOKUP(M19,Tabelle1!$J$16:$K$56,2,FALSE))</f>
      </c>
      <c r="P19" s="4"/>
      <c r="Q19" s="31">
        <f t="shared" si="2"/>
        <v>59.666666666666664</v>
      </c>
    </row>
    <row r="20" spans="1:17" ht="12.75">
      <c r="A20" s="10">
        <f t="shared" si="1"/>
        <v>15</v>
      </c>
      <c r="B20" s="43">
        <f>SUM(G20:L20)</f>
        <v>355</v>
      </c>
      <c r="C20" s="12" t="s">
        <v>5</v>
      </c>
      <c r="D20" s="12">
        <f>$B$6-B20</f>
        <v>95</v>
      </c>
      <c r="E20" s="26" t="s">
        <v>265</v>
      </c>
      <c r="F20" s="3" t="s">
        <v>262</v>
      </c>
      <c r="G20" s="11">
        <v>63</v>
      </c>
      <c r="H20" s="11">
        <v>61</v>
      </c>
      <c r="I20" s="11">
        <v>51</v>
      </c>
      <c r="J20" s="11">
        <v>59</v>
      </c>
      <c r="K20" s="11">
        <v>58</v>
      </c>
      <c r="L20" s="11">
        <v>63</v>
      </c>
      <c r="M20" s="11">
        <f t="shared" si="0"/>
        <v>63</v>
      </c>
      <c r="N20" s="4">
        <f>IF(M20&lt;75,"",VLOOKUP(M20,Tabelle1!$J$16:$K$56,2,FALSE))</f>
      </c>
      <c r="P20" s="4"/>
      <c r="Q20" s="31">
        <f t="shared" si="2"/>
        <v>59.166666666666664</v>
      </c>
    </row>
    <row r="21" spans="1:17" ht="12.75">
      <c r="A21" s="10">
        <f t="shared" si="1"/>
        <v>15</v>
      </c>
      <c r="B21" s="43">
        <f>SUM(G21:L21)</f>
        <v>355</v>
      </c>
      <c r="C21" s="12" t="s">
        <v>5</v>
      </c>
      <c r="D21" s="12">
        <f>$B$6-B21</f>
        <v>95</v>
      </c>
      <c r="E21" s="26" t="s">
        <v>166</v>
      </c>
      <c r="F21" s="3" t="s">
        <v>161</v>
      </c>
      <c r="G21" s="11">
        <v>55</v>
      </c>
      <c r="H21" s="11">
        <v>54</v>
      </c>
      <c r="I21" s="11">
        <v>64</v>
      </c>
      <c r="J21" s="11">
        <v>64</v>
      </c>
      <c r="K21" s="11">
        <v>59</v>
      </c>
      <c r="L21" s="11">
        <v>59</v>
      </c>
      <c r="M21" s="11">
        <f t="shared" si="0"/>
        <v>64</v>
      </c>
      <c r="N21" s="4">
        <f>IF(M21&lt;75,"",VLOOKUP(M21,Tabelle1!$J$16:$K$56,2,FALSE))</f>
      </c>
      <c r="P21" s="4"/>
      <c r="Q21" s="31">
        <f t="shared" si="2"/>
        <v>59.166666666666664</v>
      </c>
    </row>
    <row r="22" spans="1:17" ht="12.75">
      <c r="A22" s="10">
        <f t="shared" si="1"/>
        <v>17</v>
      </c>
      <c r="B22" s="43">
        <f>SUM(G22:L22)</f>
        <v>347</v>
      </c>
      <c r="C22" s="12" t="s">
        <v>5</v>
      </c>
      <c r="D22" s="12">
        <f>$B$6-B22</f>
        <v>103</v>
      </c>
      <c r="E22" s="26" t="s">
        <v>12</v>
      </c>
      <c r="F22" s="3" t="s">
        <v>9</v>
      </c>
      <c r="G22" s="11">
        <v>61</v>
      </c>
      <c r="H22" s="11">
        <v>57</v>
      </c>
      <c r="I22" s="11">
        <v>56</v>
      </c>
      <c r="J22" s="11">
        <v>47</v>
      </c>
      <c r="K22" s="11">
        <v>67</v>
      </c>
      <c r="L22" s="11">
        <v>59</v>
      </c>
      <c r="M22" s="11">
        <f t="shared" si="0"/>
        <v>67</v>
      </c>
      <c r="N22" s="4">
        <f>IF(M22&lt;75,"",VLOOKUP(M22,Tabelle1!$J$16:$K$56,2,FALSE))</f>
      </c>
      <c r="P22" s="4"/>
      <c r="Q22" s="31">
        <f t="shared" si="2"/>
        <v>57.833333333333336</v>
      </c>
    </row>
    <row r="23" spans="1:17" ht="12.75">
      <c r="A23" s="10">
        <f t="shared" si="1"/>
        <v>18</v>
      </c>
      <c r="B23" s="43">
        <f>SUM(G23:L23)</f>
        <v>337</v>
      </c>
      <c r="C23" s="12" t="s">
        <v>5</v>
      </c>
      <c r="D23" s="12">
        <f>$B$6-B23</f>
        <v>113</v>
      </c>
      <c r="E23" s="26" t="s">
        <v>163</v>
      </c>
      <c r="F23" s="3" t="s">
        <v>161</v>
      </c>
      <c r="G23" s="11">
        <v>61</v>
      </c>
      <c r="H23" s="11">
        <v>52</v>
      </c>
      <c r="I23" s="11">
        <v>49</v>
      </c>
      <c r="J23" s="11">
        <v>65</v>
      </c>
      <c r="K23" s="11">
        <v>60</v>
      </c>
      <c r="L23" s="11">
        <v>50</v>
      </c>
      <c r="M23" s="11">
        <f t="shared" si="0"/>
        <v>65</v>
      </c>
      <c r="N23" s="4">
        <f>IF(M23&lt;75,"",VLOOKUP(M23,Tabelle1!$J$16:$K$56,2,FALSE))</f>
      </c>
      <c r="P23" s="4"/>
      <c r="Q23" s="31">
        <f t="shared" si="2"/>
        <v>56.166666666666664</v>
      </c>
    </row>
    <row r="24" spans="1:17" ht="12.75">
      <c r="A24" s="10">
        <f t="shared" si="1"/>
        <v>19</v>
      </c>
      <c r="B24" s="43">
        <f>SUM(G24:L24)</f>
        <v>332</v>
      </c>
      <c r="C24" s="12" t="s">
        <v>5</v>
      </c>
      <c r="D24" s="12">
        <f>$B$6-B24</f>
        <v>118</v>
      </c>
      <c r="E24" s="26" t="s">
        <v>231</v>
      </c>
      <c r="F24" s="3" t="s">
        <v>161</v>
      </c>
      <c r="G24" s="11">
        <v>58</v>
      </c>
      <c r="H24" s="11">
        <v>49</v>
      </c>
      <c r="I24" s="11">
        <v>53</v>
      </c>
      <c r="J24" s="11">
        <v>54</v>
      </c>
      <c r="K24" s="11">
        <v>62</v>
      </c>
      <c r="L24" s="11">
        <v>56</v>
      </c>
      <c r="M24" s="11">
        <f t="shared" si="0"/>
        <v>62</v>
      </c>
      <c r="N24" s="4">
        <f>IF(M24&lt;75,"",VLOOKUP(M24,Tabelle1!$J$16:$K$56,2,FALSE))</f>
      </c>
      <c r="P24" s="4"/>
      <c r="Q24" s="31">
        <f t="shared" si="2"/>
        <v>55.333333333333336</v>
      </c>
    </row>
    <row r="25" spans="1:17" ht="12.75">
      <c r="A25" s="10">
        <f t="shared" si="1"/>
        <v>20</v>
      </c>
      <c r="B25" s="43">
        <f>SUM(G25:L25)</f>
        <v>326</v>
      </c>
      <c r="C25" s="12" t="s">
        <v>5</v>
      </c>
      <c r="D25" s="12">
        <f>$B$6-B25</f>
        <v>124</v>
      </c>
      <c r="E25" s="26" t="s">
        <v>155</v>
      </c>
      <c r="F25" s="3" t="s">
        <v>121</v>
      </c>
      <c r="G25" s="11">
        <v>53</v>
      </c>
      <c r="H25" s="11">
        <v>56</v>
      </c>
      <c r="I25" s="11">
        <v>59</v>
      </c>
      <c r="J25" s="11">
        <v>55</v>
      </c>
      <c r="K25" s="11">
        <v>52</v>
      </c>
      <c r="L25" s="11">
        <v>51</v>
      </c>
      <c r="M25" s="11">
        <f t="shared" si="0"/>
        <v>59</v>
      </c>
      <c r="N25" s="4">
        <f>IF(M25&lt;75,"",VLOOKUP(M25,Tabelle1!$J$16:$K$56,2,FALSE))</f>
      </c>
      <c r="P25" s="4"/>
      <c r="Q25" s="31">
        <f t="shared" si="2"/>
        <v>54.333333333333336</v>
      </c>
    </row>
    <row r="26" spans="1:17" ht="12.75">
      <c r="A26" s="10">
        <f t="shared" si="1"/>
        <v>21</v>
      </c>
      <c r="B26" s="43">
        <f>SUM(G26:L26)</f>
        <v>323</v>
      </c>
      <c r="C26" s="12"/>
      <c r="D26" s="12">
        <f>$B$6-B26</f>
        <v>127</v>
      </c>
      <c r="E26" s="26" t="s">
        <v>159</v>
      </c>
      <c r="F26" s="3" t="s">
        <v>11</v>
      </c>
      <c r="G26" s="11">
        <v>72</v>
      </c>
      <c r="H26" s="11">
        <v>50</v>
      </c>
      <c r="I26" s="11" t="s">
        <v>373</v>
      </c>
      <c r="J26" s="11">
        <v>71</v>
      </c>
      <c r="K26" s="11">
        <v>65</v>
      </c>
      <c r="L26" s="11">
        <v>65</v>
      </c>
      <c r="M26" s="11">
        <f t="shared" si="0"/>
        <v>72</v>
      </c>
      <c r="N26" s="4">
        <f>IF(M26&lt;75,"",VLOOKUP(M26,Tabelle1!$J$16:$K$56,2,FALSE))</f>
      </c>
      <c r="P26" s="4"/>
      <c r="Q26" s="31">
        <f t="shared" si="2"/>
        <v>64.6</v>
      </c>
    </row>
    <row r="27" spans="1:17" ht="12.75">
      <c r="A27" s="10">
        <f t="shared" si="1"/>
        <v>22</v>
      </c>
      <c r="B27" s="43">
        <f>SUM(G27:L27)</f>
        <v>314</v>
      </c>
      <c r="C27" s="12" t="s">
        <v>5</v>
      </c>
      <c r="D27" s="12">
        <f>$B$6-B27</f>
        <v>136</v>
      </c>
      <c r="E27" s="26" t="s">
        <v>271</v>
      </c>
      <c r="F27" s="3" t="s">
        <v>11</v>
      </c>
      <c r="G27" s="11">
        <v>54</v>
      </c>
      <c r="H27" s="11">
        <v>41</v>
      </c>
      <c r="I27" s="11">
        <v>55</v>
      </c>
      <c r="J27" s="11">
        <v>59</v>
      </c>
      <c r="K27" s="11">
        <v>48</v>
      </c>
      <c r="L27" s="11">
        <v>57</v>
      </c>
      <c r="M27" s="11">
        <f t="shared" si="0"/>
        <v>59</v>
      </c>
      <c r="N27" s="4">
        <f>IF(M27&lt;75,"",VLOOKUP(M27,Tabelle1!$J$16:$K$56,2,FALSE))</f>
      </c>
      <c r="P27" s="4"/>
      <c r="Q27" s="31">
        <f t="shared" si="2"/>
        <v>52.333333333333336</v>
      </c>
    </row>
    <row r="28" spans="1:17" ht="12.75">
      <c r="A28" s="10">
        <f t="shared" si="1"/>
        <v>23</v>
      </c>
      <c r="B28" s="43">
        <f>SUM(G28:L28)</f>
        <v>309</v>
      </c>
      <c r="C28" s="12" t="s">
        <v>5</v>
      </c>
      <c r="D28" s="12">
        <f>$B$6-B28</f>
        <v>141</v>
      </c>
      <c r="E28" s="26" t="s">
        <v>270</v>
      </c>
      <c r="F28" s="3" t="s">
        <v>11</v>
      </c>
      <c r="G28" s="11">
        <v>35</v>
      </c>
      <c r="H28" s="11">
        <v>54</v>
      </c>
      <c r="I28" s="11">
        <v>67</v>
      </c>
      <c r="J28" s="11">
        <v>51</v>
      </c>
      <c r="K28" s="11">
        <v>49</v>
      </c>
      <c r="L28" s="11">
        <v>53</v>
      </c>
      <c r="M28" s="11">
        <f t="shared" si="0"/>
        <v>67</v>
      </c>
      <c r="N28" s="4">
        <f>IF(M28&lt;75,"",VLOOKUP(M28,Tabelle1!$J$16:$K$56,2,FALSE))</f>
      </c>
      <c r="P28" s="4"/>
      <c r="Q28" s="31">
        <f t="shared" si="2"/>
        <v>51.5</v>
      </c>
    </row>
    <row r="29" spans="1:17" ht="12.75">
      <c r="A29" s="10">
        <f t="shared" si="1"/>
        <v>24</v>
      </c>
      <c r="B29" s="43">
        <f>SUM(G29:L29)</f>
        <v>308</v>
      </c>
      <c r="C29" s="12" t="s">
        <v>5</v>
      </c>
      <c r="D29" s="12">
        <f>$B$6-B29</f>
        <v>142</v>
      </c>
      <c r="E29" s="26" t="s">
        <v>192</v>
      </c>
      <c r="F29" s="3" t="s">
        <v>161</v>
      </c>
      <c r="G29" s="11">
        <v>51</v>
      </c>
      <c r="H29" s="11">
        <v>46</v>
      </c>
      <c r="I29" s="11">
        <v>49</v>
      </c>
      <c r="J29" s="11">
        <v>58</v>
      </c>
      <c r="K29" s="11">
        <v>45</v>
      </c>
      <c r="L29" s="11">
        <v>59</v>
      </c>
      <c r="M29" s="11">
        <f t="shared" si="0"/>
        <v>59</v>
      </c>
      <c r="N29" s="4">
        <f>IF(M29&lt;75,"",VLOOKUP(M29,Tabelle1!$J$16:$K$56,2,FALSE))</f>
      </c>
      <c r="P29" s="4"/>
      <c r="Q29" s="31">
        <f t="shared" si="2"/>
        <v>51.333333333333336</v>
      </c>
    </row>
    <row r="30" spans="1:17" ht="12.75">
      <c r="A30" s="10">
        <f t="shared" si="1"/>
        <v>25</v>
      </c>
      <c r="B30" s="43">
        <f>SUM(G30:L30)</f>
        <v>299</v>
      </c>
      <c r="C30" s="12" t="s">
        <v>5</v>
      </c>
      <c r="D30" s="12">
        <f>$B$6-B30</f>
        <v>151</v>
      </c>
      <c r="E30" s="26" t="s">
        <v>229</v>
      </c>
      <c r="F30" s="3" t="s">
        <v>11</v>
      </c>
      <c r="G30" s="11">
        <v>44</v>
      </c>
      <c r="H30" s="11">
        <v>57</v>
      </c>
      <c r="I30" s="11">
        <v>56</v>
      </c>
      <c r="J30" s="11">
        <v>51</v>
      </c>
      <c r="K30" s="11">
        <v>41</v>
      </c>
      <c r="L30" s="11">
        <v>50</v>
      </c>
      <c r="M30" s="11">
        <f t="shared" si="0"/>
        <v>57</v>
      </c>
      <c r="N30" s="4">
        <f>IF(M30&lt;75,"",VLOOKUP(M30,Tabelle1!$J$16:$K$56,2,FALSE))</f>
      </c>
      <c r="P30" s="4"/>
      <c r="Q30" s="31">
        <f t="shared" si="2"/>
        <v>49.833333333333336</v>
      </c>
    </row>
    <row r="31" spans="1:17" ht="12.75">
      <c r="A31" s="10">
        <f t="shared" si="1"/>
        <v>26</v>
      </c>
      <c r="B31" s="43">
        <f>SUM(G31:L31)</f>
        <v>295</v>
      </c>
      <c r="C31" s="12" t="s">
        <v>5</v>
      </c>
      <c r="D31" s="12">
        <f>$B$6-B31</f>
        <v>155</v>
      </c>
      <c r="E31" s="26" t="s">
        <v>304</v>
      </c>
      <c r="F31" s="3" t="s">
        <v>262</v>
      </c>
      <c r="G31" s="11">
        <v>61</v>
      </c>
      <c r="H31" s="11">
        <v>58</v>
      </c>
      <c r="I31" s="11" t="s">
        <v>373</v>
      </c>
      <c r="J31" s="11">
        <v>60</v>
      </c>
      <c r="K31" s="11">
        <v>64</v>
      </c>
      <c r="L31" s="11">
        <v>52</v>
      </c>
      <c r="M31" s="11">
        <f t="shared" si="0"/>
        <v>64</v>
      </c>
      <c r="N31" s="4">
        <f>IF(M31&lt;75,"",VLOOKUP(M31,Tabelle1!$J$16:$K$56,2,FALSE))</f>
      </c>
      <c r="P31" s="4"/>
      <c r="Q31" s="31">
        <f t="shared" si="2"/>
        <v>59</v>
      </c>
    </row>
    <row r="32" spans="1:17" ht="12.75">
      <c r="A32" s="10">
        <f t="shared" si="1"/>
        <v>27</v>
      </c>
      <c r="B32" s="43">
        <f>SUM(G32:L32)</f>
        <v>291</v>
      </c>
      <c r="C32" s="12" t="s">
        <v>5</v>
      </c>
      <c r="D32" s="12">
        <f>$B$6-B32</f>
        <v>159</v>
      </c>
      <c r="E32" s="26" t="s">
        <v>205</v>
      </c>
      <c r="F32" s="3" t="s">
        <v>10</v>
      </c>
      <c r="G32" s="11">
        <v>70</v>
      </c>
      <c r="H32" s="11" t="s">
        <v>373</v>
      </c>
      <c r="I32" s="11">
        <v>62</v>
      </c>
      <c r="J32" s="11">
        <v>59</v>
      </c>
      <c r="K32" s="11">
        <v>43</v>
      </c>
      <c r="L32" s="11">
        <v>57</v>
      </c>
      <c r="M32" s="11">
        <f t="shared" si="0"/>
        <v>70</v>
      </c>
      <c r="N32" s="4">
        <f>IF(M32&lt;75,"",VLOOKUP(M32,Tabelle1!$J$16:$K$56,2,FALSE))</f>
      </c>
      <c r="P32" s="4"/>
      <c r="Q32" s="31">
        <f t="shared" si="2"/>
        <v>58.2</v>
      </c>
    </row>
    <row r="33" spans="1:17" ht="12.75">
      <c r="A33" s="10">
        <f t="shared" si="1"/>
        <v>28</v>
      </c>
      <c r="B33" s="43">
        <f>SUM(G33:L33)</f>
        <v>289</v>
      </c>
      <c r="C33" s="12" t="s">
        <v>5</v>
      </c>
      <c r="D33" s="12">
        <f>$B$6-B33</f>
        <v>161</v>
      </c>
      <c r="E33" s="26" t="s">
        <v>95</v>
      </c>
      <c r="F33" s="3" t="s">
        <v>121</v>
      </c>
      <c r="G33" s="11">
        <v>57</v>
      </c>
      <c r="H33" s="11">
        <v>53</v>
      </c>
      <c r="I33" s="11">
        <v>61</v>
      </c>
      <c r="J33" s="11">
        <v>61</v>
      </c>
      <c r="K33" s="11" t="s">
        <v>373</v>
      </c>
      <c r="L33" s="11">
        <v>57</v>
      </c>
      <c r="M33" s="11">
        <f t="shared" si="0"/>
        <v>61</v>
      </c>
      <c r="N33" s="4">
        <f>IF(M33&lt;75,"",VLOOKUP(M33,Tabelle1!$J$16:$K$56,2,FALSE))</f>
      </c>
      <c r="P33" s="4"/>
      <c r="Q33" s="31">
        <f t="shared" si="2"/>
        <v>57.8</v>
      </c>
    </row>
    <row r="34" spans="1:17" ht="12.75">
      <c r="A34" s="10">
        <f t="shared" si="1"/>
        <v>29</v>
      </c>
      <c r="B34" s="43">
        <f>SUM(G34:L34)</f>
        <v>288</v>
      </c>
      <c r="C34" s="12" t="s">
        <v>5</v>
      </c>
      <c r="D34" s="12">
        <f>$B$6-B34</f>
        <v>162</v>
      </c>
      <c r="E34" s="26" t="s">
        <v>266</v>
      </c>
      <c r="F34" s="3" t="s">
        <v>262</v>
      </c>
      <c r="G34" s="11">
        <v>54</v>
      </c>
      <c r="H34" s="11">
        <v>63</v>
      </c>
      <c r="I34" s="11" t="s">
        <v>373</v>
      </c>
      <c r="J34" s="11">
        <v>56</v>
      </c>
      <c r="K34" s="11">
        <v>56</v>
      </c>
      <c r="L34" s="11">
        <v>59</v>
      </c>
      <c r="M34" s="11">
        <f t="shared" si="0"/>
        <v>63</v>
      </c>
      <c r="N34" s="4">
        <f>IF(M34&lt;75,"",VLOOKUP(M34,Tabelle1!$J$16:$K$56,2,FALSE))</f>
      </c>
      <c r="P34" s="4"/>
      <c r="Q34" s="31">
        <f t="shared" si="2"/>
        <v>57.6</v>
      </c>
    </row>
    <row r="35" spans="1:17" ht="12.75">
      <c r="A35" s="10">
        <f t="shared" si="1"/>
        <v>30</v>
      </c>
      <c r="B35" s="43">
        <f>SUM(G35:L35)</f>
        <v>287</v>
      </c>
      <c r="C35" s="12" t="s">
        <v>5</v>
      </c>
      <c r="D35" s="12">
        <f>$B$6-B35</f>
        <v>163</v>
      </c>
      <c r="E35" s="26" t="s">
        <v>171</v>
      </c>
      <c r="F35" s="3" t="s">
        <v>165</v>
      </c>
      <c r="G35" s="11">
        <v>65</v>
      </c>
      <c r="H35" s="11">
        <v>48</v>
      </c>
      <c r="I35" s="11">
        <v>62</v>
      </c>
      <c r="J35" s="11" t="s">
        <v>373</v>
      </c>
      <c r="K35" s="11">
        <v>51</v>
      </c>
      <c r="L35" s="11">
        <v>61</v>
      </c>
      <c r="M35" s="11">
        <f t="shared" si="0"/>
        <v>65</v>
      </c>
      <c r="N35" s="4">
        <f>IF(M35&lt;75,"",VLOOKUP(M35,Tabelle1!$J$16:$K$56,2,FALSE))</f>
      </c>
      <c r="P35" s="4"/>
      <c r="Q35" s="31">
        <f t="shared" si="2"/>
        <v>57.4</v>
      </c>
    </row>
    <row r="36" spans="1:17" ht="12.75">
      <c r="A36" s="10">
        <f t="shared" si="1"/>
        <v>31</v>
      </c>
      <c r="B36" s="43">
        <f>SUM(G36:L36)</f>
        <v>285</v>
      </c>
      <c r="C36" s="12" t="s">
        <v>5</v>
      </c>
      <c r="D36" s="12">
        <f>$B$6-B36</f>
        <v>165</v>
      </c>
      <c r="E36" s="26" t="s">
        <v>156</v>
      </c>
      <c r="F36" s="3" t="s">
        <v>78</v>
      </c>
      <c r="G36" s="11">
        <v>58</v>
      </c>
      <c r="H36" s="11">
        <v>53</v>
      </c>
      <c r="I36" s="11">
        <v>65</v>
      </c>
      <c r="J36" s="11">
        <v>45</v>
      </c>
      <c r="K36" s="11" t="s">
        <v>373</v>
      </c>
      <c r="L36" s="11">
        <v>64</v>
      </c>
      <c r="M36" s="11">
        <f t="shared" si="0"/>
        <v>65</v>
      </c>
      <c r="N36" s="4">
        <f>IF(M36&lt;75,"",VLOOKUP(M36,Tabelle1!$J$16:$K$56,2,FALSE))</f>
      </c>
      <c r="P36" s="4"/>
      <c r="Q36" s="31">
        <f t="shared" si="2"/>
        <v>57</v>
      </c>
    </row>
    <row r="37" spans="1:17" ht="12.75">
      <c r="A37" s="10">
        <f t="shared" si="1"/>
        <v>32</v>
      </c>
      <c r="B37" s="43">
        <f>SUM(G37:L37)</f>
        <v>281</v>
      </c>
      <c r="C37" s="11"/>
      <c r="D37" s="12">
        <f>$B$6-B37</f>
        <v>169</v>
      </c>
      <c r="E37" s="26" t="s">
        <v>21</v>
      </c>
      <c r="F37" s="3" t="s">
        <v>9</v>
      </c>
      <c r="G37" s="11">
        <v>55</v>
      </c>
      <c r="H37" s="11">
        <v>55</v>
      </c>
      <c r="I37" s="11" t="s">
        <v>373</v>
      </c>
      <c r="J37" s="11">
        <v>54</v>
      </c>
      <c r="K37" s="11">
        <v>48</v>
      </c>
      <c r="L37" s="11">
        <v>69</v>
      </c>
      <c r="M37" s="11">
        <f t="shared" si="0"/>
        <v>69</v>
      </c>
      <c r="N37" s="4">
        <f>IF(M37&lt;75,"",VLOOKUP(M37,Tabelle1!$J$16:$K$56,2,FALSE))</f>
      </c>
      <c r="P37" s="4"/>
      <c r="Q37" s="31">
        <f t="shared" si="2"/>
        <v>56.2</v>
      </c>
    </row>
    <row r="38" spans="1:17" ht="12.75">
      <c r="A38" s="10">
        <f t="shared" si="1"/>
        <v>33</v>
      </c>
      <c r="B38" s="43">
        <f>SUM(G38:L38)</f>
        <v>278</v>
      </c>
      <c r="C38" s="12"/>
      <c r="D38" s="12">
        <f>$B$6-B38</f>
        <v>172</v>
      </c>
      <c r="E38" s="26" t="s">
        <v>349</v>
      </c>
      <c r="F38" s="3" t="s">
        <v>262</v>
      </c>
      <c r="G38" s="11">
        <v>43</v>
      </c>
      <c r="H38" s="11">
        <v>64</v>
      </c>
      <c r="I38" s="11">
        <v>54</v>
      </c>
      <c r="J38" s="11" t="s">
        <v>373</v>
      </c>
      <c r="K38" s="11">
        <v>58</v>
      </c>
      <c r="L38" s="11">
        <v>59</v>
      </c>
      <c r="M38" s="11">
        <f t="shared" si="0"/>
        <v>64</v>
      </c>
      <c r="N38" s="4">
        <f>IF(M38&lt;75,"",VLOOKUP(M38,Tabelle1!$J$16:$K$56,2,FALSE))</f>
      </c>
      <c r="P38" s="4"/>
      <c r="Q38" s="31">
        <f t="shared" si="2"/>
        <v>55.6</v>
      </c>
    </row>
    <row r="39" spans="1:17" ht="12.75">
      <c r="A39" s="10">
        <f t="shared" si="1"/>
        <v>34</v>
      </c>
      <c r="B39" s="43">
        <f>SUM(G39:L39)</f>
        <v>269</v>
      </c>
      <c r="C39" s="12" t="s">
        <v>5</v>
      </c>
      <c r="D39" s="12">
        <f>$B$6-B39</f>
        <v>181</v>
      </c>
      <c r="E39" s="26" t="s">
        <v>281</v>
      </c>
      <c r="F39" s="3" t="s">
        <v>78</v>
      </c>
      <c r="G39" s="11">
        <v>52</v>
      </c>
      <c r="H39" s="11">
        <v>45</v>
      </c>
      <c r="I39" s="11" t="s">
        <v>373</v>
      </c>
      <c r="J39" s="11">
        <v>57</v>
      </c>
      <c r="K39" s="11">
        <v>51</v>
      </c>
      <c r="L39" s="11">
        <v>64</v>
      </c>
      <c r="M39" s="11">
        <f t="shared" si="0"/>
        <v>64</v>
      </c>
      <c r="N39" s="4">
        <f>IF(M39&lt;75,"",VLOOKUP(M39,Tabelle1!$J$16:$K$56,2,FALSE))</f>
      </c>
      <c r="P39" s="4"/>
      <c r="Q39" s="31">
        <f t="shared" si="2"/>
        <v>53.8</v>
      </c>
    </row>
    <row r="40" spans="1:17" ht="12.75">
      <c r="A40" s="10">
        <f t="shared" si="1"/>
        <v>35</v>
      </c>
      <c r="B40" s="43">
        <f>SUM(G40:L40)</f>
        <v>233</v>
      </c>
      <c r="C40" s="11"/>
      <c r="D40" s="12">
        <f>$B$6-B40</f>
        <v>217</v>
      </c>
      <c r="E40" s="26" t="s">
        <v>20</v>
      </c>
      <c r="F40" s="3" t="s">
        <v>9</v>
      </c>
      <c r="G40" s="11">
        <v>68</v>
      </c>
      <c r="H40" s="11">
        <v>57</v>
      </c>
      <c r="I40" s="11" t="s">
        <v>373</v>
      </c>
      <c r="J40" s="11" t="s">
        <v>373</v>
      </c>
      <c r="K40" s="11">
        <v>39</v>
      </c>
      <c r="L40" s="11">
        <v>69</v>
      </c>
      <c r="M40" s="11">
        <f t="shared" si="0"/>
        <v>69</v>
      </c>
      <c r="N40" s="4">
        <f>IF(M40&lt;75,"",VLOOKUP(M40,Tabelle1!$J$16:$K$56,2,FALSE))</f>
      </c>
      <c r="P40" s="4"/>
      <c r="Q40" s="31">
        <f t="shared" si="2"/>
        <v>58.25</v>
      </c>
    </row>
    <row r="41" spans="1:17" ht="12.75">
      <c r="A41" s="10">
        <f t="shared" si="1"/>
        <v>36</v>
      </c>
      <c r="B41" s="43">
        <f>SUM(G41:L41)</f>
        <v>231</v>
      </c>
      <c r="C41" s="12" t="s">
        <v>5</v>
      </c>
      <c r="D41" s="12">
        <f>$B$6-B41</f>
        <v>219</v>
      </c>
      <c r="E41" s="26" t="s">
        <v>157</v>
      </c>
      <c r="F41" s="3" t="s">
        <v>9</v>
      </c>
      <c r="G41" s="11">
        <v>64</v>
      </c>
      <c r="H41" s="11">
        <v>60</v>
      </c>
      <c r="I41" s="11">
        <v>54</v>
      </c>
      <c r="J41" s="11">
        <v>53</v>
      </c>
      <c r="K41" s="11" t="s">
        <v>373</v>
      </c>
      <c r="L41" s="11" t="s">
        <v>373</v>
      </c>
      <c r="M41" s="11">
        <f t="shared" si="0"/>
        <v>64</v>
      </c>
      <c r="N41" s="4">
        <f>IF(M41&lt;75,"",VLOOKUP(M41,Tabelle1!$J$16:$K$56,2,FALSE))</f>
      </c>
      <c r="P41" s="4"/>
      <c r="Q41" s="31">
        <f t="shared" si="2"/>
        <v>57.75</v>
      </c>
    </row>
    <row r="42" spans="1:17" ht="12.75">
      <c r="A42" s="10">
        <f t="shared" si="1"/>
        <v>37</v>
      </c>
      <c r="B42" s="43">
        <f>SUM(G42:L42)</f>
        <v>225</v>
      </c>
      <c r="C42" s="12" t="s">
        <v>5</v>
      </c>
      <c r="D42" s="12">
        <f>$B$6-B42</f>
        <v>225</v>
      </c>
      <c r="E42" s="26" t="s">
        <v>167</v>
      </c>
      <c r="F42" s="3" t="s">
        <v>165</v>
      </c>
      <c r="G42" s="11">
        <v>59</v>
      </c>
      <c r="H42" s="11" t="s">
        <v>373</v>
      </c>
      <c r="I42" s="11">
        <v>62</v>
      </c>
      <c r="J42" s="11">
        <v>59</v>
      </c>
      <c r="K42" s="11">
        <v>45</v>
      </c>
      <c r="L42" s="11" t="s">
        <v>373</v>
      </c>
      <c r="M42" s="11">
        <f t="shared" si="0"/>
        <v>62</v>
      </c>
      <c r="N42" s="4">
        <f>IF(M42&lt;75,"",VLOOKUP(M42,Tabelle1!$J$16:$K$56,2,FALSE))</f>
      </c>
      <c r="P42" s="4"/>
      <c r="Q42" s="31">
        <f t="shared" si="2"/>
        <v>56.25</v>
      </c>
    </row>
    <row r="43" spans="1:17" ht="12.75">
      <c r="A43" s="10">
        <f t="shared" si="1"/>
        <v>38</v>
      </c>
      <c r="B43" s="43">
        <f>SUM(G43:L43)</f>
        <v>202</v>
      </c>
      <c r="C43" s="12" t="s">
        <v>5</v>
      </c>
      <c r="D43" s="12">
        <f>$B$6-B43</f>
        <v>248</v>
      </c>
      <c r="E43" s="26" t="s">
        <v>371</v>
      </c>
      <c r="F43" s="3" t="s">
        <v>121</v>
      </c>
      <c r="G43" s="11">
        <v>46</v>
      </c>
      <c r="H43" s="11">
        <v>46</v>
      </c>
      <c r="I43" s="11">
        <v>53</v>
      </c>
      <c r="J43" s="11">
        <v>57</v>
      </c>
      <c r="K43" s="11" t="s">
        <v>373</v>
      </c>
      <c r="L43" s="11" t="s">
        <v>373</v>
      </c>
      <c r="M43" s="11">
        <f t="shared" si="0"/>
        <v>57</v>
      </c>
      <c r="N43" s="4">
        <f>IF(M43&lt;75,"",VLOOKUP(M43,Tabelle1!$J$16:$K$56,2,FALSE))</f>
      </c>
      <c r="P43" s="4"/>
      <c r="Q43" s="31">
        <f t="shared" si="2"/>
        <v>50.5</v>
      </c>
    </row>
    <row r="44" spans="1:17" ht="12.75">
      <c r="A44" s="10">
        <f t="shared" si="1"/>
        <v>39</v>
      </c>
      <c r="B44" s="43">
        <f>SUM(G44:L44)</f>
        <v>194</v>
      </c>
      <c r="C44" s="12" t="s">
        <v>5</v>
      </c>
      <c r="D44" s="12">
        <f>$B$6-B44</f>
        <v>256</v>
      </c>
      <c r="E44" s="26" t="s">
        <v>169</v>
      </c>
      <c r="F44" s="3" t="s">
        <v>165</v>
      </c>
      <c r="G44" s="11">
        <v>62</v>
      </c>
      <c r="H44" s="11" t="s">
        <v>373</v>
      </c>
      <c r="I44" s="11">
        <v>75</v>
      </c>
      <c r="J44" s="11">
        <v>57</v>
      </c>
      <c r="K44" s="11" t="s">
        <v>373</v>
      </c>
      <c r="L44" s="11" t="s">
        <v>373</v>
      </c>
      <c r="M44" s="11">
        <f t="shared" si="0"/>
        <v>75</v>
      </c>
      <c r="N44" s="4" t="str">
        <f>IF(M44&lt;75,"",VLOOKUP(M44,Tabelle1!$J$16:$K$56,2,FALSE))</f>
        <v>Bronze</v>
      </c>
      <c r="P44" s="4"/>
      <c r="Q44" s="31">
        <f t="shared" si="2"/>
        <v>64.66666666666667</v>
      </c>
    </row>
    <row r="45" spans="1:17" ht="12.75">
      <c r="A45" s="10">
        <f t="shared" si="1"/>
        <v>40</v>
      </c>
      <c r="B45" s="43">
        <f>SUM(G45:L45)</f>
        <v>172</v>
      </c>
      <c r="C45" s="12"/>
      <c r="D45" s="12">
        <f>$B$6-B45</f>
        <v>278</v>
      </c>
      <c r="E45" s="26" t="s">
        <v>272</v>
      </c>
      <c r="F45" s="3" t="s">
        <v>11</v>
      </c>
      <c r="G45" s="11" t="s">
        <v>373</v>
      </c>
      <c r="H45" s="11" t="s">
        <v>373</v>
      </c>
      <c r="I45" s="11">
        <v>56</v>
      </c>
      <c r="J45" s="11" t="s">
        <v>373</v>
      </c>
      <c r="K45" s="11">
        <v>60</v>
      </c>
      <c r="L45" s="11">
        <v>56</v>
      </c>
      <c r="M45" s="11">
        <f t="shared" si="0"/>
        <v>60</v>
      </c>
      <c r="N45" s="4">
        <f>IF(M45&lt;75,"",VLOOKUP(M45,Tabelle1!$J$16:$K$56,2,FALSE))</f>
      </c>
      <c r="P45" s="4"/>
      <c r="Q45" s="31">
        <f t="shared" si="2"/>
        <v>57.333333333333336</v>
      </c>
    </row>
    <row r="46" spans="1:17" ht="12.75">
      <c r="A46" s="10">
        <f t="shared" si="1"/>
        <v>41</v>
      </c>
      <c r="B46" s="43">
        <f>SUM(G46:L46)</f>
        <v>110</v>
      </c>
      <c r="C46" s="12"/>
      <c r="D46" s="12">
        <f>$B$6-B46</f>
        <v>340</v>
      </c>
      <c r="E46" s="26" t="s">
        <v>264</v>
      </c>
      <c r="F46" s="3" t="s">
        <v>262</v>
      </c>
      <c r="G46" s="11" t="s">
        <v>373</v>
      </c>
      <c r="H46" s="11">
        <v>54</v>
      </c>
      <c r="I46" s="11">
        <v>56</v>
      </c>
      <c r="J46" s="11" t="s">
        <v>373</v>
      </c>
      <c r="K46" s="11" t="s">
        <v>373</v>
      </c>
      <c r="L46" s="11" t="s">
        <v>373</v>
      </c>
      <c r="M46" s="11">
        <f t="shared" si="0"/>
        <v>56</v>
      </c>
      <c r="N46" s="4">
        <f>IF(M46&lt;75,"",VLOOKUP(M46,Tabelle1!$J$16:$K$56,2,FALSE))</f>
      </c>
      <c r="P46" s="4"/>
      <c r="Q46" s="31">
        <f t="shared" si="2"/>
        <v>55</v>
      </c>
    </row>
    <row r="47" spans="1:17" ht="12.75">
      <c r="A47" s="10">
        <f t="shared" si="1"/>
        <v>42</v>
      </c>
      <c r="B47" s="43">
        <f>SUM(G47:L47)</f>
        <v>109</v>
      </c>
      <c r="C47" s="12" t="s">
        <v>5</v>
      </c>
      <c r="D47" s="12">
        <f>$B$6-B47</f>
        <v>341</v>
      </c>
      <c r="E47" s="26" t="s">
        <v>334</v>
      </c>
      <c r="F47" s="3" t="s">
        <v>78</v>
      </c>
      <c r="G47" s="11" t="s">
        <v>373</v>
      </c>
      <c r="H47" s="11" t="s">
        <v>373</v>
      </c>
      <c r="I47" s="11">
        <v>50</v>
      </c>
      <c r="J47" s="11" t="s">
        <v>373</v>
      </c>
      <c r="K47" s="11">
        <v>59</v>
      </c>
      <c r="L47" s="11" t="s">
        <v>373</v>
      </c>
      <c r="M47" s="11">
        <f t="shared" si="0"/>
        <v>59</v>
      </c>
      <c r="N47" s="4">
        <f>IF(M47&lt;75,"",VLOOKUP(M47,Tabelle1!$J$16:$K$56,2,FALSE))</f>
      </c>
      <c r="P47" s="4"/>
      <c r="Q47" s="31">
        <f t="shared" si="2"/>
        <v>54.5</v>
      </c>
    </row>
    <row r="48" spans="1:17" ht="12.75">
      <c r="A48" s="10">
        <f t="shared" si="1"/>
        <v>43</v>
      </c>
      <c r="B48" s="43">
        <f>SUM(G48:L48)</f>
        <v>58</v>
      </c>
      <c r="C48" s="12" t="s">
        <v>5</v>
      </c>
      <c r="D48" s="12">
        <f>$B$6-B48</f>
        <v>392</v>
      </c>
      <c r="E48" s="26" t="s">
        <v>289</v>
      </c>
      <c r="F48" s="3" t="s">
        <v>121</v>
      </c>
      <c r="G48" s="11" t="s">
        <v>373</v>
      </c>
      <c r="H48" s="11" t="s">
        <v>373</v>
      </c>
      <c r="I48" s="11" t="s">
        <v>373</v>
      </c>
      <c r="J48" s="11" t="s">
        <v>373</v>
      </c>
      <c r="K48" s="11" t="s">
        <v>373</v>
      </c>
      <c r="L48" s="11">
        <v>58</v>
      </c>
      <c r="M48" s="11">
        <f t="shared" si="0"/>
        <v>58</v>
      </c>
      <c r="N48" s="4">
        <f>IF(M48&lt;75,"",VLOOKUP(M48,Tabelle1!$J$16:$K$56,2,FALSE))</f>
      </c>
      <c r="P48" s="4"/>
      <c r="Q48" s="31">
        <f t="shared" si="2"/>
        <v>58</v>
      </c>
    </row>
    <row r="49" spans="1:17" ht="12.75">
      <c r="A49" s="10">
        <f t="shared" si="1"/>
        <v>44</v>
      </c>
      <c r="B49" s="43">
        <f>SUM(G49:L49)</f>
        <v>51</v>
      </c>
      <c r="C49" s="12"/>
      <c r="D49" s="12">
        <f>$B$6-B49</f>
        <v>399</v>
      </c>
      <c r="E49" s="26" t="s">
        <v>211</v>
      </c>
      <c r="F49" s="3" t="s">
        <v>121</v>
      </c>
      <c r="G49" s="11" t="s">
        <v>373</v>
      </c>
      <c r="H49" s="11" t="s">
        <v>373</v>
      </c>
      <c r="I49" s="11" t="s">
        <v>373</v>
      </c>
      <c r="J49" s="11" t="s">
        <v>373</v>
      </c>
      <c r="K49" s="11">
        <v>51</v>
      </c>
      <c r="L49" s="11" t="s">
        <v>373</v>
      </c>
      <c r="M49" s="11">
        <f t="shared" si="0"/>
        <v>51</v>
      </c>
      <c r="N49" s="4">
        <f>IF(M49&lt;75,"",VLOOKUP(M49,Tabelle1!$J$16:$K$56,2,FALSE))</f>
      </c>
      <c r="P49" s="4"/>
      <c r="Q49" s="31">
        <f t="shared" si="2"/>
        <v>51</v>
      </c>
    </row>
    <row r="50" spans="1:17" ht="12.75">
      <c r="A50" s="10">
        <f t="shared" si="1"/>
        <v>45</v>
      </c>
      <c r="B50" s="43">
        <f>SUM(G50:L50)</f>
        <v>0</v>
      </c>
      <c r="C50" s="12" t="s">
        <v>5</v>
      </c>
      <c r="D50" s="12">
        <f>$B$6-B50</f>
        <v>450</v>
      </c>
      <c r="E50" s="26" t="s">
        <v>258</v>
      </c>
      <c r="F50" s="3" t="s">
        <v>10</v>
      </c>
      <c r="G50" s="11" t="s">
        <v>373</v>
      </c>
      <c r="H50" s="11" t="s">
        <v>373</v>
      </c>
      <c r="I50" s="11" t="s">
        <v>373</v>
      </c>
      <c r="J50" s="11" t="s">
        <v>373</v>
      </c>
      <c r="K50" s="11" t="s">
        <v>373</v>
      </c>
      <c r="L50" s="11" t="s">
        <v>373</v>
      </c>
      <c r="M50" s="11">
        <f t="shared" si="0"/>
        <v>0</v>
      </c>
      <c r="N50" s="4">
        <f>IF(M50&lt;75,"",VLOOKUP(M50,Tabelle1!$J$16:$K$56,2,FALSE))</f>
      </c>
      <c r="P50" s="4"/>
      <c r="Q50" s="31" t="e">
        <f t="shared" si="2"/>
        <v>#DIV/0!</v>
      </c>
    </row>
    <row r="51" spans="1:17" ht="12.75">
      <c r="A51" s="10">
        <f t="shared" si="1"/>
        <v>45</v>
      </c>
      <c r="B51" s="43">
        <f>SUM(G51:L51)</f>
        <v>0</v>
      </c>
      <c r="C51" s="12" t="s">
        <v>5</v>
      </c>
      <c r="D51" s="12">
        <f>$B$6-B51</f>
        <v>450</v>
      </c>
      <c r="E51" s="26" t="s">
        <v>353</v>
      </c>
      <c r="F51" s="3" t="s">
        <v>11</v>
      </c>
      <c r="G51" s="11" t="s">
        <v>373</v>
      </c>
      <c r="H51" s="11" t="s">
        <v>373</v>
      </c>
      <c r="I51" s="11" t="s">
        <v>373</v>
      </c>
      <c r="J51" s="11" t="s">
        <v>373</v>
      </c>
      <c r="K51" s="11" t="s">
        <v>373</v>
      </c>
      <c r="L51" s="11" t="s">
        <v>373</v>
      </c>
      <c r="M51" s="11">
        <f t="shared" si="0"/>
        <v>0</v>
      </c>
      <c r="N51" s="4">
        <f>IF(M51&lt;75,"",VLOOKUP(M51,Tabelle1!$J$16:$K$56,2,FALSE))</f>
      </c>
      <c r="P51" s="4"/>
      <c r="Q51" s="31" t="e">
        <f t="shared" si="2"/>
        <v>#DIV/0!</v>
      </c>
    </row>
    <row r="52" spans="1:17" ht="12.75">
      <c r="A52" s="10">
        <f t="shared" si="1"/>
        <v>45</v>
      </c>
      <c r="B52" s="43">
        <f>SUM(G52:L52)</f>
        <v>0</v>
      </c>
      <c r="C52" s="12" t="s">
        <v>5</v>
      </c>
      <c r="D52" s="12">
        <f>$B$6-B52</f>
        <v>450</v>
      </c>
      <c r="E52" s="26" t="s">
        <v>235</v>
      </c>
      <c r="F52" s="3" t="s">
        <v>165</v>
      </c>
      <c r="G52" s="11" t="s">
        <v>373</v>
      </c>
      <c r="H52" s="11" t="s">
        <v>373</v>
      </c>
      <c r="I52" s="11" t="s">
        <v>373</v>
      </c>
      <c r="J52" s="11" t="s">
        <v>373</v>
      </c>
      <c r="K52" s="11" t="s">
        <v>373</v>
      </c>
      <c r="L52" s="11" t="s">
        <v>373</v>
      </c>
      <c r="M52" s="11">
        <f t="shared" si="0"/>
        <v>0</v>
      </c>
      <c r="N52" s="4">
        <f>IF(M52&lt;75,"",VLOOKUP(M52,Tabelle1!$J$16:$K$56,2,FALSE))</f>
      </c>
      <c r="P52" s="4"/>
      <c r="Q52" s="31" t="e">
        <f t="shared" si="2"/>
        <v>#DIV/0!</v>
      </c>
    </row>
    <row r="53" spans="1:17" ht="12.75">
      <c r="A53" s="10">
        <f t="shared" si="1"/>
        <v>45</v>
      </c>
      <c r="B53" s="43">
        <f>SUM(G53:L53)</f>
        <v>0</v>
      </c>
      <c r="C53" s="12"/>
      <c r="D53" s="12">
        <f>$B$6-B53</f>
        <v>450</v>
      </c>
      <c r="E53" s="26" t="s">
        <v>173</v>
      </c>
      <c r="F53" s="3" t="s">
        <v>165</v>
      </c>
      <c r="G53" s="11" t="s">
        <v>373</v>
      </c>
      <c r="H53" s="11" t="s">
        <v>373</v>
      </c>
      <c r="I53" s="11" t="s">
        <v>373</v>
      </c>
      <c r="J53" s="11" t="s">
        <v>373</v>
      </c>
      <c r="K53" s="11" t="s">
        <v>373</v>
      </c>
      <c r="L53" s="11" t="s">
        <v>373</v>
      </c>
      <c r="M53" s="11">
        <f t="shared" si="0"/>
        <v>0</v>
      </c>
      <c r="N53" s="4">
        <f>IF(M53&lt;75,"",VLOOKUP(M53,Tabelle1!$J$16:$K$56,2,FALSE))</f>
      </c>
      <c r="P53" s="4"/>
      <c r="Q53" s="31" t="e">
        <f t="shared" si="2"/>
        <v>#DIV/0!</v>
      </c>
    </row>
    <row r="54" spans="1:17" ht="12.75">
      <c r="A54" s="4"/>
      <c r="C54" s="3"/>
      <c r="D54" s="3"/>
      <c r="E54" s="26"/>
      <c r="P54" s="4"/>
      <c r="Q54" s="31"/>
    </row>
    <row r="55" spans="1:17" ht="12.75">
      <c r="A55" s="4"/>
      <c r="C55" s="3"/>
      <c r="D55" s="3"/>
      <c r="E55" s="26"/>
      <c r="Q55" s="31"/>
    </row>
    <row r="56" spans="1:17" ht="12.75">
      <c r="A56" s="4"/>
      <c r="C56" s="3"/>
      <c r="D56" s="3"/>
      <c r="E56" s="26"/>
      <c r="Q56" s="31"/>
    </row>
    <row r="57" spans="1:17" ht="12.75">
      <c r="A57" s="4"/>
      <c r="D57" s="3"/>
      <c r="E57" s="26"/>
      <c r="Q57" s="31"/>
    </row>
    <row r="58" spans="1:17" ht="12.75">
      <c r="A58" s="4"/>
      <c r="D58" s="3"/>
      <c r="E58" s="26"/>
      <c r="Q58" s="31"/>
    </row>
    <row r="60" spans="2:5" ht="12.75">
      <c r="B60" s="52">
        <f>SUM(B6:B58)</f>
        <v>13176</v>
      </c>
      <c r="C60" s="52"/>
      <c r="D60" s="52"/>
      <c r="E60" s="52"/>
    </row>
    <row r="62" spans="3:4" ht="12.75">
      <c r="C62" s="32"/>
      <c r="D62" s="32"/>
    </row>
  </sheetData>
  <autoFilter ref="B5:N58"/>
  <mergeCells count="4">
    <mergeCell ref="B1:N1"/>
    <mergeCell ref="B2:N2"/>
    <mergeCell ref="B3:N3"/>
    <mergeCell ref="B60:E60"/>
  </mergeCells>
  <printOptions/>
  <pageMargins left="0.6692913385826772" right="0.5511811023622047" top="0.28" bottom="0.52" header="0.28" footer="0.5118110236220472"/>
  <pageSetup horizontalDpi="300" verticalDpi="300" orientation="portrait" paperSize="9" scale="90" r:id="rId1"/>
  <rowBreaks count="1" manualBreakCount="1">
    <brk id="55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94"/>
  <sheetViews>
    <sheetView workbookViewId="0" topLeftCell="A1">
      <pane ySplit="5" topLeftCell="BM6" activePane="bottomLeft" state="frozen"/>
      <selection pane="topLeft" activeCell="Q32" sqref="Q32"/>
      <selection pane="bottomLeft" activeCell="H8" sqref="H8"/>
    </sheetView>
  </sheetViews>
  <sheetFormatPr defaultColWidth="11.421875" defaultRowHeight="12.75"/>
  <cols>
    <col min="1" max="1" width="5.00390625" style="22" customWidth="1"/>
    <col min="2" max="2" width="6.28125" style="22" customWidth="1"/>
    <col min="3" max="3" width="6.421875" style="4" hidden="1" customWidth="1"/>
    <col min="4" max="4" width="5.7109375" style="23" customWidth="1"/>
    <col min="5" max="5" width="26.28125" style="3" customWidth="1"/>
    <col min="6" max="6" width="18.7109375" style="3" customWidth="1"/>
    <col min="7" max="13" width="5.00390625" style="3" customWidth="1"/>
    <col min="14" max="14" width="9.28125" style="4" customWidth="1"/>
    <col min="15" max="15" width="0.2890625" style="3" customWidth="1"/>
    <col min="16" max="16" width="5.00390625" style="3" hidden="1" customWidth="1"/>
    <col min="17" max="17" width="8.421875" style="3" customWidth="1"/>
    <col min="18" max="16384" width="11.421875" style="3" customWidth="1"/>
  </cols>
  <sheetData>
    <row r="1" spans="2:15" ht="30" customHeight="1">
      <c r="B1" s="50" t="s">
        <v>315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" t="s">
        <v>105</v>
      </c>
    </row>
    <row r="2" spans="2:14" ht="12" customHeight="1">
      <c r="B2" s="51" t="s">
        <v>174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4" ht="12" customHeight="1">
      <c r="B3" s="51" t="str">
        <f>VLOOKUP(COUNT(G6:L6),TEAMD!D22:H27,2,FALSE)</f>
        <v>6. Durchgang: 21./22.Januar 2012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2:13" ht="12" customHeight="1">
      <c r="B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7" ht="105" thickBot="1">
      <c r="A5" s="40" t="s">
        <v>0</v>
      </c>
      <c r="B5" s="6" t="s">
        <v>3</v>
      </c>
      <c r="C5" s="6" t="s">
        <v>2</v>
      </c>
      <c r="D5" s="6" t="s">
        <v>98</v>
      </c>
      <c r="E5" s="7" t="s">
        <v>1</v>
      </c>
      <c r="F5" s="7" t="s">
        <v>308</v>
      </c>
      <c r="G5" s="8" t="s">
        <v>327</v>
      </c>
      <c r="H5" s="8" t="s">
        <v>328</v>
      </c>
      <c r="I5" s="8" t="s">
        <v>329</v>
      </c>
      <c r="J5" s="8" t="s">
        <v>330</v>
      </c>
      <c r="K5" s="8" t="s">
        <v>331</v>
      </c>
      <c r="L5" s="8" t="s">
        <v>332</v>
      </c>
      <c r="M5" s="6" t="s">
        <v>333</v>
      </c>
      <c r="N5" s="7" t="s">
        <v>6</v>
      </c>
      <c r="Q5" s="30" t="s">
        <v>200</v>
      </c>
    </row>
    <row r="6" spans="1:17" ht="12.75">
      <c r="A6" s="10">
        <f aca="true" t="shared" si="0" ref="A6:A37">RANK(B6,$B$6:$B$52,0)</f>
        <v>1</v>
      </c>
      <c r="B6" s="11">
        <f>SUM(G6:L6)</f>
        <v>506</v>
      </c>
      <c r="C6" s="12"/>
      <c r="D6" s="11">
        <f>$B$6-B6</f>
        <v>0</v>
      </c>
      <c r="E6" s="26" t="s">
        <v>255</v>
      </c>
      <c r="F6" s="3" t="s">
        <v>262</v>
      </c>
      <c r="G6" s="11">
        <v>88</v>
      </c>
      <c r="H6" s="11">
        <v>75</v>
      </c>
      <c r="I6" s="11">
        <v>76</v>
      </c>
      <c r="J6" s="11">
        <v>84</v>
      </c>
      <c r="K6" s="48">
        <v>98</v>
      </c>
      <c r="L6" s="11">
        <v>85</v>
      </c>
      <c r="M6" s="11">
        <f aca="true" t="shared" si="1" ref="M6:M37">IF(ISBLANK(F6),0,MAX(G6,H6,I6,J6,K6,L6))</f>
        <v>98</v>
      </c>
      <c r="N6" s="4" t="str">
        <f>IF(M6&lt;90,"",VLOOKUP(M6,Tabelle1!$L$16:$M$56,2,FALSE))</f>
        <v>Silber</v>
      </c>
      <c r="P6" s="22"/>
      <c r="Q6" s="31">
        <f>AVERAGE(G6:L6)</f>
        <v>84.33333333333333</v>
      </c>
    </row>
    <row r="7" spans="1:17" ht="12.75">
      <c r="A7" s="10">
        <f t="shared" si="0"/>
        <v>2</v>
      </c>
      <c r="B7" s="11">
        <f>SUM(G7:L7)</f>
        <v>498</v>
      </c>
      <c r="C7" s="12" t="s">
        <v>4</v>
      </c>
      <c r="D7" s="11">
        <f>$B$6-B7</f>
        <v>8</v>
      </c>
      <c r="E7" s="26" t="s">
        <v>283</v>
      </c>
      <c r="F7" s="3" t="s">
        <v>78</v>
      </c>
      <c r="G7" s="48">
        <v>105</v>
      </c>
      <c r="H7" s="11">
        <v>73</v>
      </c>
      <c r="I7" s="11">
        <v>75</v>
      </c>
      <c r="J7" s="11">
        <v>83</v>
      </c>
      <c r="K7" s="11">
        <v>85</v>
      </c>
      <c r="L7" s="11">
        <v>77</v>
      </c>
      <c r="M7" s="11">
        <f t="shared" si="1"/>
        <v>105</v>
      </c>
      <c r="N7" s="4" t="str">
        <f>IF(M7&lt;90,"",VLOOKUP(M7,Tabelle1!$L$16:$M$56,2,FALSE))</f>
        <v>Gold</v>
      </c>
      <c r="P7" s="22"/>
      <c r="Q7" s="31">
        <f aca="true" t="shared" si="2" ref="Q7:Q52">AVERAGE(G7:L7)</f>
        <v>83</v>
      </c>
    </row>
    <row r="8" spans="1:17" ht="12.75">
      <c r="A8" s="10">
        <f t="shared" si="0"/>
        <v>2</v>
      </c>
      <c r="B8" s="11">
        <f>SUM(G8:L8)</f>
        <v>498</v>
      </c>
      <c r="C8" s="12" t="s">
        <v>4</v>
      </c>
      <c r="D8" s="11">
        <f>$B$6-B8</f>
        <v>8</v>
      </c>
      <c r="E8" s="26" t="s">
        <v>184</v>
      </c>
      <c r="F8" s="3" t="s">
        <v>161</v>
      </c>
      <c r="G8" s="11">
        <v>83</v>
      </c>
      <c r="H8" s="48">
        <v>86</v>
      </c>
      <c r="I8" s="11">
        <v>75</v>
      </c>
      <c r="J8" s="11">
        <v>87</v>
      </c>
      <c r="K8" s="11">
        <v>78</v>
      </c>
      <c r="L8" s="11">
        <v>89</v>
      </c>
      <c r="M8" s="11">
        <f t="shared" si="1"/>
        <v>89</v>
      </c>
      <c r="N8" s="4">
        <f>IF(M8&lt;90,"",VLOOKUP(M8,Tabelle1!$L$16:$M$56,2,FALSE))</f>
      </c>
      <c r="P8" s="22"/>
      <c r="Q8" s="31">
        <f t="shared" si="2"/>
        <v>83</v>
      </c>
    </row>
    <row r="9" spans="1:17" ht="12.75">
      <c r="A9" s="10">
        <f t="shared" si="0"/>
        <v>4</v>
      </c>
      <c r="B9" s="11">
        <f>SUM(G9:L9)</f>
        <v>482</v>
      </c>
      <c r="C9" s="12" t="s">
        <v>4</v>
      </c>
      <c r="D9" s="11">
        <f>$B$6-B9</f>
        <v>24</v>
      </c>
      <c r="E9" s="26" t="s">
        <v>175</v>
      </c>
      <c r="F9" s="3" t="s">
        <v>161</v>
      </c>
      <c r="G9" s="11">
        <v>82</v>
      </c>
      <c r="H9" s="11">
        <v>80</v>
      </c>
      <c r="I9" s="11">
        <v>77</v>
      </c>
      <c r="J9" s="11">
        <v>90</v>
      </c>
      <c r="K9" s="11">
        <v>72</v>
      </c>
      <c r="L9" s="11">
        <v>81</v>
      </c>
      <c r="M9" s="11">
        <f t="shared" si="1"/>
        <v>90</v>
      </c>
      <c r="N9" s="4" t="str">
        <f>IF(M9&lt;90,"",VLOOKUP(M9,Tabelle1!$L$16:$M$56,2,FALSE))</f>
        <v>Bronze</v>
      </c>
      <c r="P9" s="22"/>
      <c r="Q9" s="31">
        <f t="shared" si="2"/>
        <v>80.33333333333333</v>
      </c>
    </row>
    <row r="10" spans="1:17" ht="12.75">
      <c r="A10" s="10">
        <f t="shared" si="0"/>
        <v>5</v>
      </c>
      <c r="B10" s="11">
        <f>SUM(G10:L10)</f>
        <v>474</v>
      </c>
      <c r="C10" s="12" t="s">
        <v>4</v>
      </c>
      <c r="D10" s="11">
        <f>$B$6-B10</f>
        <v>32</v>
      </c>
      <c r="E10" s="26" t="s">
        <v>179</v>
      </c>
      <c r="F10" s="3" t="s">
        <v>161</v>
      </c>
      <c r="G10" s="11">
        <v>85</v>
      </c>
      <c r="H10" s="11">
        <v>67</v>
      </c>
      <c r="I10" s="11">
        <v>79</v>
      </c>
      <c r="J10" s="11">
        <v>82</v>
      </c>
      <c r="K10" s="11">
        <v>76</v>
      </c>
      <c r="L10" s="11">
        <v>85</v>
      </c>
      <c r="M10" s="11">
        <f t="shared" si="1"/>
        <v>85</v>
      </c>
      <c r="N10" s="4">
        <f>IF(M10&lt;90,"",VLOOKUP(M10,Tabelle1!$L$16:$M$56,2,FALSE))</f>
      </c>
      <c r="P10" s="22"/>
      <c r="Q10" s="31">
        <f t="shared" si="2"/>
        <v>79</v>
      </c>
    </row>
    <row r="11" spans="1:17" ht="12.75">
      <c r="A11" s="10">
        <f t="shared" si="0"/>
        <v>6</v>
      </c>
      <c r="B11" s="11">
        <f>SUM(G11:L11)</f>
        <v>471</v>
      </c>
      <c r="C11" s="12" t="s">
        <v>4</v>
      </c>
      <c r="D11" s="11">
        <f>$B$6-B11</f>
        <v>35</v>
      </c>
      <c r="E11" s="26" t="s">
        <v>178</v>
      </c>
      <c r="F11" s="3" t="s">
        <v>165</v>
      </c>
      <c r="G11" s="11">
        <v>86</v>
      </c>
      <c r="H11" s="11">
        <v>68</v>
      </c>
      <c r="I11" s="11">
        <v>69</v>
      </c>
      <c r="J11" s="11">
        <v>83</v>
      </c>
      <c r="K11" s="11">
        <v>87</v>
      </c>
      <c r="L11" s="11">
        <v>78</v>
      </c>
      <c r="M11" s="11">
        <f t="shared" si="1"/>
        <v>87</v>
      </c>
      <c r="N11" s="4">
        <f>IF(M11&lt;90,"",VLOOKUP(M11,Tabelle1!$L$16:$M$56,2,FALSE))</f>
      </c>
      <c r="P11" s="22"/>
      <c r="Q11" s="31">
        <f t="shared" si="2"/>
        <v>78.5</v>
      </c>
    </row>
    <row r="12" spans="1:17" ht="12.75">
      <c r="A12" s="10">
        <f t="shared" si="0"/>
        <v>7</v>
      </c>
      <c r="B12" s="11">
        <f>SUM(G12:L12)</f>
        <v>470</v>
      </c>
      <c r="C12" s="12"/>
      <c r="D12" s="11">
        <f>$B$6-B12</f>
        <v>36</v>
      </c>
      <c r="E12" s="26" t="s">
        <v>28</v>
      </c>
      <c r="F12" s="3" t="s">
        <v>9</v>
      </c>
      <c r="G12" s="11">
        <v>80</v>
      </c>
      <c r="H12" s="11">
        <v>71</v>
      </c>
      <c r="I12" s="11">
        <v>75</v>
      </c>
      <c r="J12" s="11">
        <v>81</v>
      </c>
      <c r="K12" s="11">
        <v>77</v>
      </c>
      <c r="L12" s="11">
        <v>86</v>
      </c>
      <c r="M12" s="11">
        <f t="shared" si="1"/>
        <v>86</v>
      </c>
      <c r="N12" s="4">
        <f>IF(M12&lt;90,"",VLOOKUP(M12,Tabelle1!$L$16:$M$56,2,FALSE))</f>
      </c>
      <c r="P12" s="22"/>
      <c r="Q12" s="31">
        <f t="shared" si="2"/>
        <v>78.33333333333333</v>
      </c>
    </row>
    <row r="13" spans="1:17" ht="12.75">
      <c r="A13" s="10">
        <f t="shared" si="0"/>
        <v>8</v>
      </c>
      <c r="B13" s="11">
        <f>SUM(G13:L13)</f>
        <v>469</v>
      </c>
      <c r="C13" s="12" t="s">
        <v>4</v>
      </c>
      <c r="D13" s="11">
        <f>$B$6-B13</f>
        <v>37</v>
      </c>
      <c r="E13" s="26" t="s">
        <v>176</v>
      </c>
      <c r="F13" s="3" t="s">
        <v>9</v>
      </c>
      <c r="G13" s="11">
        <v>84</v>
      </c>
      <c r="H13" s="11">
        <v>74</v>
      </c>
      <c r="I13" s="11">
        <v>73</v>
      </c>
      <c r="J13" s="48">
        <v>92</v>
      </c>
      <c r="K13" s="11">
        <v>69</v>
      </c>
      <c r="L13" s="11">
        <v>77</v>
      </c>
      <c r="M13" s="11">
        <f t="shared" si="1"/>
        <v>92</v>
      </c>
      <c r="N13" s="4" t="str">
        <f>IF(M13&lt;90,"",VLOOKUP(M13,Tabelle1!$L$16:$M$56,2,FALSE))</f>
        <v>Bronze</v>
      </c>
      <c r="P13" s="22"/>
      <c r="Q13" s="31">
        <f t="shared" si="2"/>
        <v>78.16666666666667</v>
      </c>
    </row>
    <row r="14" spans="1:17" ht="12.75">
      <c r="A14" s="10">
        <f t="shared" si="0"/>
        <v>9</v>
      </c>
      <c r="B14" s="11">
        <f>SUM(G14:L14)</f>
        <v>468</v>
      </c>
      <c r="C14" s="12"/>
      <c r="D14" s="11">
        <f>$B$6-B14</f>
        <v>38</v>
      </c>
      <c r="E14" s="26" t="s">
        <v>39</v>
      </c>
      <c r="F14" s="3" t="s">
        <v>10</v>
      </c>
      <c r="G14" s="11">
        <v>78</v>
      </c>
      <c r="H14" s="11">
        <v>63</v>
      </c>
      <c r="I14" s="48">
        <v>92</v>
      </c>
      <c r="J14" s="11">
        <v>68</v>
      </c>
      <c r="K14" s="11">
        <v>91</v>
      </c>
      <c r="L14" s="11">
        <v>76</v>
      </c>
      <c r="M14" s="11">
        <f t="shared" si="1"/>
        <v>92</v>
      </c>
      <c r="N14" s="4" t="str">
        <f>IF(M14&lt;90,"",VLOOKUP(M14,Tabelle1!$L$16:$M$56,2,FALSE))</f>
        <v>Bronze</v>
      </c>
      <c r="P14" s="22"/>
      <c r="Q14" s="31">
        <f t="shared" si="2"/>
        <v>78</v>
      </c>
    </row>
    <row r="15" spans="1:17" ht="12.75">
      <c r="A15" s="10">
        <f t="shared" si="0"/>
        <v>10</v>
      </c>
      <c r="B15" s="11">
        <f>SUM(G15:L15)</f>
        <v>465</v>
      </c>
      <c r="C15" s="12" t="s">
        <v>4</v>
      </c>
      <c r="D15" s="11">
        <f>$B$6-B15</f>
        <v>41</v>
      </c>
      <c r="E15" s="26" t="s">
        <v>177</v>
      </c>
      <c r="F15" s="3" t="s">
        <v>78</v>
      </c>
      <c r="G15" s="11">
        <v>73</v>
      </c>
      <c r="H15" s="11">
        <v>65</v>
      </c>
      <c r="I15" s="11">
        <v>84</v>
      </c>
      <c r="J15" s="11">
        <v>83</v>
      </c>
      <c r="K15" s="11">
        <v>75</v>
      </c>
      <c r="L15" s="11">
        <v>85</v>
      </c>
      <c r="M15" s="11">
        <f t="shared" si="1"/>
        <v>85</v>
      </c>
      <c r="N15" s="4">
        <f>IF(M15&lt;90,"",VLOOKUP(M15,Tabelle1!$L$16:$M$56,2,FALSE))</f>
      </c>
      <c r="P15" s="22"/>
      <c r="Q15" s="31">
        <f t="shared" si="2"/>
        <v>77.5</v>
      </c>
    </row>
    <row r="16" spans="1:17" ht="12.75">
      <c r="A16" s="10">
        <f t="shared" si="0"/>
        <v>11</v>
      </c>
      <c r="B16" s="11">
        <f>SUM(G16:L16)</f>
        <v>453</v>
      </c>
      <c r="C16" s="12" t="s">
        <v>4</v>
      </c>
      <c r="D16" s="11">
        <f>$B$6-B16</f>
        <v>53</v>
      </c>
      <c r="E16" s="26" t="s">
        <v>88</v>
      </c>
      <c r="F16" s="3" t="s">
        <v>10</v>
      </c>
      <c r="G16" s="11">
        <v>69</v>
      </c>
      <c r="H16" s="11">
        <v>75</v>
      </c>
      <c r="I16" s="11">
        <v>81</v>
      </c>
      <c r="J16" s="11">
        <v>74</v>
      </c>
      <c r="K16" s="11">
        <v>79</v>
      </c>
      <c r="L16" s="11">
        <v>75</v>
      </c>
      <c r="M16" s="11">
        <f t="shared" si="1"/>
        <v>81</v>
      </c>
      <c r="N16" s="4">
        <f>IF(M16&lt;90,"",VLOOKUP(M16,Tabelle1!$L$16:$M$56,2,FALSE))</f>
      </c>
      <c r="P16" s="22"/>
      <c r="Q16" s="31">
        <f t="shared" si="2"/>
        <v>75.5</v>
      </c>
    </row>
    <row r="17" spans="1:17" ht="12.75">
      <c r="A17" s="10">
        <f t="shared" si="0"/>
        <v>12</v>
      </c>
      <c r="B17" s="11">
        <f>SUM(G17:L17)</f>
        <v>440</v>
      </c>
      <c r="C17" s="12" t="s">
        <v>4</v>
      </c>
      <c r="D17" s="11">
        <f>$B$6-B17</f>
        <v>66</v>
      </c>
      <c r="E17" s="26" t="s">
        <v>91</v>
      </c>
      <c r="F17" s="3" t="s">
        <v>262</v>
      </c>
      <c r="G17" s="11">
        <v>85</v>
      </c>
      <c r="H17" s="11">
        <v>67</v>
      </c>
      <c r="I17" s="11">
        <v>71</v>
      </c>
      <c r="J17" s="11">
        <v>51</v>
      </c>
      <c r="K17" s="11">
        <v>89</v>
      </c>
      <c r="L17" s="11">
        <v>77</v>
      </c>
      <c r="M17" s="11">
        <f t="shared" si="1"/>
        <v>89</v>
      </c>
      <c r="N17" s="4">
        <f>IF(M17&lt;90,"",VLOOKUP(M17,Tabelle1!$L$16:$M$56,2,FALSE))</f>
      </c>
      <c r="P17" s="22"/>
      <c r="Q17" s="31">
        <f t="shared" si="2"/>
        <v>73.33333333333333</v>
      </c>
    </row>
    <row r="18" spans="1:17" ht="12.75">
      <c r="A18" s="10">
        <f t="shared" si="0"/>
        <v>13</v>
      </c>
      <c r="B18" s="11">
        <f>SUM(G18:L18)</f>
        <v>428</v>
      </c>
      <c r="C18" s="12" t="s">
        <v>4</v>
      </c>
      <c r="D18" s="11">
        <f>$B$6-B18</f>
        <v>78</v>
      </c>
      <c r="E18" s="26" t="s">
        <v>338</v>
      </c>
      <c r="F18" s="3" t="s">
        <v>78</v>
      </c>
      <c r="G18" s="11">
        <v>75</v>
      </c>
      <c r="H18" s="11">
        <v>67</v>
      </c>
      <c r="I18" s="11">
        <v>79</v>
      </c>
      <c r="J18" s="11">
        <v>62</v>
      </c>
      <c r="K18" s="11">
        <v>69</v>
      </c>
      <c r="L18" s="11">
        <v>76</v>
      </c>
      <c r="M18" s="11">
        <f t="shared" si="1"/>
        <v>79</v>
      </c>
      <c r="N18" s="4">
        <f>IF(M18&lt;90,"",VLOOKUP(M18,Tabelle1!$L$16:$M$56,2,FALSE))</f>
      </c>
      <c r="P18" s="22"/>
      <c r="Q18" s="31">
        <f t="shared" si="2"/>
        <v>71.33333333333333</v>
      </c>
    </row>
    <row r="19" spans="1:17" ht="12.75">
      <c r="A19" s="10">
        <f t="shared" si="0"/>
        <v>13</v>
      </c>
      <c r="B19" s="11">
        <f>SUM(G19:L19)</f>
        <v>428</v>
      </c>
      <c r="C19" s="12" t="s">
        <v>4</v>
      </c>
      <c r="D19" s="11">
        <f>$B$6-B19</f>
        <v>78</v>
      </c>
      <c r="E19" s="26" t="s">
        <v>40</v>
      </c>
      <c r="F19" s="3" t="s">
        <v>10</v>
      </c>
      <c r="G19" s="11">
        <v>90</v>
      </c>
      <c r="H19" s="11">
        <v>76</v>
      </c>
      <c r="I19" s="11">
        <v>60</v>
      </c>
      <c r="J19" s="11">
        <v>67</v>
      </c>
      <c r="K19" s="11">
        <v>65</v>
      </c>
      <c r="L19" s="11">
        <v>70</v>
      </c>
      <c r="M19" s="11">
        <f t="shared" si="1"/>
        <v>90</v>
      </c>
      <c r="N19" s="4" t="str">
        <f>IF(M19&lt;90,"",VLOOKUP(M19,Tabelle1!$L$16:$M$56,2,FALSE))</f>
        <v>Bronze</v>
      </c>
      <c r="P19" s="22"/>
      <c r="Q19" s="31">
        <f t="shared" si="2"/>
        <v>71.33333333333333</v>
      </c>
    </row>
    <row r="20" spans="1:17" ht="12.75">
      <c r="A20" s="10">
        <f t="shared" si="0"/>
        <v>15</v>
      </c>
      <c r="B20" s="11">
        <f>SUM(G20:L20)</f>
        <v>424</v>
      </c>
      <c r="C20" s="12" t="s">
        <v>4</v>
      </c>
      <c r="D20" s="11">
        <f>$B$6-B20</f>
        <v>82</v>
      </c>
      <c r="E20" s="26" t="s">
        <v>24</v>
      </c>
      <c r="F20" s="45" t="s">
        <v>9</v>
      </c>
      <c r="G20" s="41">
        <v>93</v>
      </c>
      <c r="H20" s="11">
        <v>64</v>
      </c>
      <c r="I20" s="11">
        <v>72</v>
      </c>
      <c r="J20" s="11">
        <v>64</v>
      </c>
      <c r="K20" s="11">
        <v>63</v>
      </c>
      <c r="L20" s="11">
        <v>68</v>
      </c>
      <c r="M20" s="11">
        <f t="shared" si="1"/>
        <v>93</v>
      </c>
      <c r="N20" s="4" t="str">
        <f>IF(M20&lt;90,"",VLOOKUP(M20,Tabelle1!$L$16:$M$56,2,FALSE))</f>
        <v>Bronze</v>
      </c>
      <c r="P20" s="22"/>
      <c r="Q20" s="31">
        <f t="shared" si="2"/>
        <v>70.66666666666667</v>
      </c>
    </row>
    <row r="21" spans="1:17" ht="12.75">
      <c r="A21" s="10">
        <f t="shared" si="0"/>
        <v>16</v>
      </c>
      <c r="B21" s="11">
        <f>SUM(G21:L21)</f>
        <v>410</v>
      </c>
      <c r="C21" s="12"/>
      <c r="D21" s="11">
        <f>$B$6-B21</f>
        <v>96</v>
      </c>
      <c r="E21" s="26" t="s">
        <v>195</v>
      </c>
      <c r="F21" s="3" t="s">
        <v>10</v>
      </c>
      <c r="G21" s="11" t="s">
        <v>373</v>
      </c>
      <c r="H21" s="11">
        <v>84</v>
      </c>
      <c r="I21" s="11">
        <v>74</v>
      </c>
      <c r="J21" s="11">
        <v>82</v>
      </c>
      <c r="K21" s="11">
        <v>83</v>
      </c>
      <c r="L21" s="11">
        <v>87</v>
      </c>
      <c r="M21" s="11">
        <f t="shared" si="1"/>
        <v>87</v>
      </c>
      <c r="N21" s="4">
        <f>IF(M21&lt;90,"",VLOOKUP(M21,Tabelle1!$L$16:$M$56,2,FALSE))</f>
      </c>
      <c r="P21" s="22"/>
      <c r="Q21" s="31">
        <f t="shared" si="2"/>
        <v>82</v>
      </c>
    </row>
    <row r="22" spans="1:17" ht="12.75">
      <c r="A22" s="10">
        <f t="shared" si="0"/>
        <v>17</v>
      </c>
      <c r="B22" s="11">
        <f>SUM(G22:L22)</f>
        <v>407</v>
      </c>
      <c r="C22" s="12"/>
      <c r="D22" s="11">
        <f>$B$6-B22</f>
        <v>99</v>
      </c>
      <c r="E22" s="26" t="s">
        <v>182</v>
      </c>
      <c r="F22" s="3" t="s">
        <v>9</v>
      </c>
      <c r="G22" s="11">
        <v>74</v>
      </c>
      <c r="H22" s="11">
        <v>64</v>
      </c>
      <c r="I22" s="11">
        <v>68</v>
      </c>
      <c r="J22" s="11">
        <v>63</v>
      </c>
      <c r="K22" s="11">
        <v>70</v>
      </c>
      <c r="L22" s="11">
        <v>68</v>
      </c>
      <c r="M22" s="11">
        <f t="shared" si="1"/>
        <v>74</v>
      </c>
      <c r="N22" s="4">
        <f>IF(M22&lt;90,"",VLOOKUP(M22,Tabelle1!$L$16:$M$56,2,FALSE))</f>
      </c>
      <c r="P22" s="22"/>
      <c r="Q22" s="31">
        <f t="shared" si="2"/>
        <v>67.83333333333333</v>
      </c>
    </row>
    <row r="23" spans="1:17" ht="12.75">
      <c r="A23" s="10">
        <f t="shared" si="0"/>
        <v>18</v>
      </c>
      <c r="B23" s="11">
        <f>SUM(G23:L23)</f>
        <v>404</v>
      </c>
      <c r="C23" s="12" t="s">
        <v>4</v>
      </c>
      <c r="D23" s="11">
        <f>$B$6-B23</f>
        <v>102</v>
      </c>
      <c r="E23" s="26" t="s">
        <v>183</v>
      </c>
      <c r="F23" s="3" t="s">
        <v>161</v>
      </c>
      <c r="G23" s="11">
        <v>72</v>
      </c>
      <c r="H23" s="11">
        <v>59</v>
      </c>
      <c r="I23" s="11">
        <v>61</v>
      </c>
      <c r="J23" s="11">
        <v>67</v>
      </c>
      <c r="K23" s="11">
        <v>69</v>
      </c>
      <c r="L23" s="11">
        <v>76</v>
      </c>
      <c r="M23" s="11">
        <f t="shared" si="1"/>
        <v>76</v>
      </c>
      <c r="N23" s="4">
        <f>IF(M23&lt;90,"",VLOOKUP(M23,Tabelle1!$L$16:$M$56,2,FALSE))</f>
      </c>
      <c r="P23" s="22"/>
      <c r="Q23" s="31">
        <f t="shared" si="2"/>
        <v>67.33333333333333</v>
      </c>
    </row>
    <row r="24" spans="1:17" ht="12.75">
      <c r="A24" s="10">
        <f t="shared" si="0"/>
        <v>19</v>
      </c>
      <c r="B24" s="11">
        <f>SUM(G24:L24)</f>
        <v>398</v>
      </c>
      <c r="C24" s="12" t="s">
        <v>4</v>
      </c>
      <c r="D24" s="11">
        <f>$B$6-B24</f>
        <v>108</v>
      </c>
      <c r="E24" s="26" t="s">
        <v>44</v>
      </c>
      <c r="F24" s="3" t="s">
        <v>121</v>
      </c>
      <c r="G24" s="11">
        <v>82</v>
      </c>
      <c r="H24" s="11">
        <v>71</v>
      </c>
      <c r="I24" s="11">
        <v>80</v>
      </c>
      <c r="J24" s="11">
        <v>78</v>
      </c>
      <c r="K24" s="11" t="s">
        <v>373</v>
      </c>
      <c r="L24" s="11">
        <v>87</v>
      </c>
      <c r="M24" s="11">
        <f t="shared" si="1"/>
        <v>87</v>
      </c>
      <c r="N24" s="4">
        <f>IF(M24&lt;90,"",VLOOKUP(M24,Tabelle1!$L$16:$M$56,2,FALSE))</f>
      </c>
      <c r="P24" s="22"/>
      <c r="Q24" s="31">
        <f t="shared" si="2"/>
        <v>79.6</v>
      </c>
    </row>
    <row r="25" spans="1:17" ht="12.75">
      <c r="A25" s="10">
        <f t="shared" si="0"/>
        <v>20</v>
      </c>
      <c r="B25" s="11">
        <f>SUM(G25:L25)</f>
        <v>397</v>
      </c>
      <c r="C25" s="12" t="s">
        <v>4</v>
      </c>
      <c r="D25" s="11">
        <f>$B$6-B25</f>
        <v>109</v>
      </c>
      <c r="E25" s="26" t="s">
        <v>299</v>
      </c>
      <c r="F25" s="3" t="s">
        <v>11</v>
      </c>
      <c r="G25" s="11">
        <v>75</v>
      </c>
      <c r="H25" s="11">
        <v>77</v>
      </c>
      <c r="I25" s="11" t="s">
        <v>373</v>
      </c>
      <c r="J25" s="11">
        <v>86</v>
      </c>
      <c r="K25" s="11">
        <v>80</v>
      </c>
      <c r="L25" s="11">
        <v>79</v>
      </c>
      <c r="M25" s="11">
        <f t="shared" si="1"/>
        <v>86</v>
      </c>
      <c r="N25" s="4">
        <f>IF(M25&lt;90,"",VLOOKUP(M25,Tabelle1!$L$16:$M$56,2,FALSE))</f>
      </c>
      <c r="P25" s="22"/>
      <c r="Q25" s="31">
        <f t="shared" si="2"/>
        <v>79.4</v>
      </c>
    </row>
    <row r="26" spans="1:17" ht="12.75">
      <c r="A26" s="10">
        <f t="shared" si="0"/>
        <v>21</v>
      </c>
      <c r="B26" s="11">
        <f>SUM(G26:L26)</f>
        <v>392</v>
      </c>
      <c r="C26" s="12" t="s">
        <v>4</v>
      </c>
      <c r="D26" s="11">
        <f>$B$6-B26</f>
        <v>114</v>
      </c>
      <c r="E26" s="26" t="s">
        <v>354</v>
      </c>
      <c r="F26" s="3" t="s">
        <v>11</v>
      </c>
      <c r="G26" s="11">
        <v>73</v>
      </c>
      <c r="H26" s="11">
        <v>58</v>
      </c>
      <c r="I26" s="11">
        <v>72</v>
      </c>
      <c r="J26" s="11">
        <v>63</v>
      </c>
      <c r="K26" s="11">
        <v>61</v>
      </c>
      <c r="L26" s="11">
        <v>65</v>
      </c>
      <c r="M26" s="11">
        <f t="shared" si="1"/>
        <v>73</v>
      </c>
      <c r="N26" s="4">
        <f>IF(M26&lt;90,"",VLOOKUP(M26,Tabelle1!$L$16:$M$56,2,FALSE))</f>
      </c>
      <c r="P26" s="22"/>
      <c r="Q26" s="31">
        <f t="shared" si="2"/>
        <v>65.33333333333333</v>
      </c>
    </row>
    <row r="27" spans="1:17" ht="12.75">
      <c r="A27" s="10">
        <f t="shared" si="0"/>
        <v>22</v>
      </c>
      <c r="B27" s="11">
        <f>SUM(G27:L27)</f>
        <v>389</v>
      </c>
      <c r="C27" s="12" t="s">
        <v>4</v>
      </c>
      <c r="D27" s="11">
        <f>$B$6-B27</f>
        <v>117</v>
      </c>
      <c r="E27" s="26" t="s">
        <v>29</v>
      </c>
      <c r="F27" s="3" t="s">
        <v>9</v>
      </c>
      <c r="G27" s="11">
        <v>78</v>
      </c>
      <c r="H27" s="11">
        <v>61</v>
      </c>
      <c r="I27" s="11">
        <v>70</v>
      </c>
      <c r="J27" s="11">
        <v>62</v>
      </c>
      <c r="K27" s="11">
        <v>60</v>
      </c>
      <c r="L27" s="11">
        <v>58</v>
      </c>
      <c r="M27" s="11">
        <f t="shared" si="1"/>
        <v>78</v>
      </c>
      <c r="N27" s="4">
        <f>IF(M27&lt;90,"",VLOOKUP(M27,Tabelle1!$L$16:$M$56,2,FALSE))</f>
      </c>
      <c r="P27" s="22"/>
      <c r="Q27" s="31">
        <f t="shared" si="2"/>
        <v>64.83333333333333</v>
      </c>
    </row>
    <row r="28" spans="1:17" ht="12.75">
      <c r="A28" s="10">
        <f t="shared" si="0"/>
        <v>23</v>
      </c>
      <c r="B28" s="11">
        <f>SUM(G28:L28)</f>
        <v>383</v>
      </c>
      <c r="C28" s="12"/>
      <c r="D28" s="11">
        <f>$B$6-B28</f>
        <v>123</v>
      </c>
      <c r="E28" s="26" t="s">
        <v>268</v>
      </c>
      <c r="F28" s="3" t="s">
        <v>11</v>
      </c>
      <c r="G28" s="11">
        <v>79</v>
      </c>
      <c r="H28" s="11">
        <v>54</v>
      </c>
      <c r="I28" s="11">
        <v>72</v>
      </c>
      <c r="J28" s="11">
        <v>49</v>
      </c>
      <c r="K28" s="11">
        <v>58</v>
      </c>
      <c r="L28" s="11">
        <v>71</v>
      </c>
      <c r="M28" s="11">
        <f t="shared" si="1"/>
        <v>79</v>
      </c>
      <c r="N28" s="4">
        <f>IF(M28&lt;90,"",VLOOKUP(M28,Tabelle1!$L$16:$M$56,2,FALSE))</f>
      </c>
      <c r="P28" s="22"/>
      <c r="Q28" s="31">
        <f t="shared" si="2"/>
        <v>63.833333333333336</v>
      </c>
    </row>
    <row r="29" spans="1:17" ht="12.75">
      <c r="A29" s="10">
        <f t="shared" si="0"/>
        <v>24</v>
      </c>
      <c r="B29" s="11">
        <f>SUM(G29:L29)</f>
        <v>379</v>
      </c>
      <c r="C29" s="12"/>
      <c r="D29" s="11">
        <f>$B$6-B29</f>
        <v>127</v>
      </c>
      <c r="E29" s="26" t="s">
        <v>118</v>
      </c>
      <c r="F29" s="3" t="s">
        <v>161</v>
      </c>
      <c r="G29" s="11" t="s">
        <v>373</v>
      </c>
      <c r="H29" s="11">
        <v>74</v>
      </c>
      <c r="I29" s="11">
        <v>82</v>
      </c>
      <c r="J29" s="11">
        <v>85</v>
      </c>
      <c r="K29" s="11">
        <v>69</v>
      </c>
      <c r="L29" s="11">
        <v>69</v>
      </c>
      <c r="M29" s="11">
        <f t="shared" si="1"/>
        <v>85</v>
      </c>
      <c r="N29" s="4">
        <f>IF(M29&lt;90,"",VLOOKUP(M29,Tabelle1!$L$16:$M$56,2,FALSE))</f>
      </c>
      <c r="P29" s="22"/>
      <c r="Q29" s="31">
        <f t="shared" si="2"/>
        <v>75.8</v>
      </c>
    </row>
    <row r="30" spans="1:17" ht="12.75">
      <c r="A30" s="10">
        <f t="shared" si="0"/>
        <v>25</v>
      </c>
      <c r="B30" s="11">
        <f>SUM(G30:L30)</f>
        <v>377</v>
      </c>
      <c r="C30" s="12" t="s">
        <v>4</v>
      </c>
      <c r="D30" s="11">
        <f>$B$6-B30</f>
        <v>129</v>
      </c>
      <c r="E30" s="26" t="s">
        <v>127</v>
      </c>
      <c r="F30" s="3" t="s">
        <v>161</v>
      </c>
      <c r="G30" s="11">
        <v>63</v>
      </c>
      <c r="H30" s="11">
        <v>53</v>
      </c>
      <c r="I30" s="11">
        <v>66</v>
      </c>
      <c r="J30" s="11">
        <v>57</v>
      </c>
      <c r="K30" s="11">
        <v>71</v>
      </c>
      <c r="L30" s="11">
        <v>67</v>
      </c>
      <c r="M30" s="11">
        <f t="shared" si="1"/>
        <v>71</v>
      </c>
      <c r="N30" s="4">
        <f>IF(M30&lt;90,"",VLOOKUP(M30,Tabelle1!$L$16:$M$56,2,FALSE))</f>
      </c>
      <c r="P30" s="22"/>
      <c r="Q30" s="31">
        <f t="shared" si="2"/>
        <v>62.833333333333336</v>
      </c>
    </row>
    <row r="31" spans="1:17" ht="12.75">
      <c r="A31" s="10">
        <f t="shared" si="0"/>
        <v>26</v>
      </c>
      <c r="B31" s="11">
        <f>SUM(G31:L31)</f>
        <v>362</v>
      </c>
      <c r="C31" s="12" t="s">
        <v>4</v>
      </c>
      <c r="D31" s="11">
        <f>$B$6-B31</f>
        <v>144</v>
      </c>
      <c r="E31" s="26" t="s">
        <v>190</v>
      </c>
      <c r="F31" s="3" t="s">
        <v>262</v>
      </c>
      <c r="G31" s="11">
        <v>77</v>
      </c>
      <c r="H31" s="11">
        <v>69</v>
      </c>
      <c r="I31" s="11">
        <v>69</v>
      </c>
      <c r="J31" s="11" t="s">
        <v>373</v>
      </c>
      <c r="K31" s="11">
        <v>82</v>
      </c>
      <c r="L31" s="11">
        <v>65</v>
      </c>
      <c r="M31" s="11">
        <f t="shared" si="1"/>
        <v>82</v>
      </c>
      <c r="N31" s="4">
        <f>IF(M31&lt;90,"",VLOOKUP(M31,Tabelle1!$L$16:$M$56,2,FALSE))</f>
      </c>
      <c r="P31" s="22"/>
      <c r="Q31" s="31">
        <f t="shared" si="2"/>
        <v>72.4</v>
      </c>
    </row>
    <row r="32" spans="1:17" ht="12.75">
      <c r="A32" s="10">
        <f t="shared" si="0"/>
        <v>27</v>
      </c>
      <c r="B32" s="11">
        <f>SUM(G32:L32)</f>
        <v>338</v>
      </c>
      <c r="C32" s="12" t="s">
        <v>4</v>
      </c>
      <c r="D32" s="11">
        <f>$B$6-B32</f>
        <v>168</v>
      </c>
      <c r="E32" s="26" t="s">
        <v>360</v>
      </c>
      <c r="F32" s="3" t="s">
        <v>121</v>
      </c>
      <c r="G32" s="11">
        <v>57</v>
      </c>
      <c r="H32" s="11">
        <v>64</v>
      </c>
      <c r="I32" s="11">
        <v>61</v>
      </c>
      <c r="J32" s="11">
        <v>61</v>
      </c>
      <c r="K32" s="11">
        <v>52</v>
      </c>
      <c r="L32" s="11">
        <v>43</v>
      </c>
      <c r="M32" s="11">
        <f t="shared" si="1"/>
        <v>64</v>
      </c>
      <c r="N32" s="4">
        <f>IF(M32&lt;90,"",VLOOKUP(M32,Tabelle1!$L$16:$M$56,2,FALSE))</f>
      </c>
      <c r="P32" s="22"/>
      <c r="Q32" s="31">
        <f t="shared" si="2"/>
        <v>56.333333333333336</v>
      </c>
    </row>
    <row r="33" spans="1:17" ht="12.75">
      <c r="A33" s="10">
        <f t="shared" si="0"/>
        <v>28</v>
      </c>
      <c r="B33" s="11">
        <f>SUM(G33:L33)</f>
        <v>334</v>
      </c>
      <c r="C33" s="12" t="s">
        <v>4</v>
      </c>
      <c r="D33" s="11">
        <f>$B$6-B33</f>
        <v>172</v>
      </c>
      <c r="E33" s="26" t="s">
        <v>42</v>
      </c>
      <c r="F33" s="3" t="s">
        <v>11</v>
      </c>
      <c r="G33" s="11">
        <v>61</v>
      </c>
      <c r="H33" s="11">
        <v>61</v>
      </c>
      <c r="I33" s="11">
        <v>78</v>
      </c>
      <c r="J33" s="11">
        <v>63</v>
      </c>
      <c r="K33" s="11" t="s">
        <v>373</v>
      </c>
      <c r="L33" s="11">
        <v>71</v>
      </c>
      <c r="M33" s="11">
        <f t="shared" si="1"/>
        <v>78</v>
      </c>
      <c r="N33" s="4">
        <f>IF(M33&lt;90,"",VLOOKUP(M33,Tabelle1!$L$16:$M$56,2,FALSE))</f>
      </c>
      <c r="P33" s="22"/>
      <c r="Q33" s="31">
        <f t="shared" si="2"/>
        <v>66.8</v>
      </c>
    </row>
    <row r="34" spans="1:17" ht="12.75">
      <c r="A34" s="10">
        <f t="shared" si="0"/>
        <v>29</v>
      </c>
      <c r="B34" s="11">
        <f>SUM(G34:L34)</f>
        <v>332</v>
      </c>
      <c r="C34" s="12" t="s">
        <v>4</v>
      </c>
      <c r="D34" s="11">
        <f>$B$6-B34</f>
        <v>174</v>
      </c>
      <c r="E34" s="26" t="s">
        <v>25</v>
      </c>
      <c r="F34" s="46" t="s">
        <v>9</v>
      </c>
      <c r="G34" s="47" t="s">
        <v>373</v>
      </c>
      <c r="H34" s="11">
        <v>70</v>
      </c>
      <c r="I34" s="11">
        <v>84</v>
      </c>
      <c r="J34" s="48">
        <v>92</v>
      </c>
      <c r="K34" s="11">
        <v>86</v>
      </c>
      <c r="L34" s="11" t="s">
        <v>373</v>
      </c>
      <c r="M34" s="11">
        <f t="shared" si="1"/>
        <v>92</v>
      </c>
      <c r="N34" s="4" t="str">
        <f>IF(M34&lt;90,"",VLOOKUP(M34,Tabelle1!$L$16:$M$56,2,FALSE))</f>
        <v>Bronze</v>
      </c>
      <c r="P34" s="22"/>
      <c r="Q34" s="31">
        <f t="shared" si="2"/>
        <v>83</v>
      </c>
    </row>
    <row r="35" spans="1:17" ht="12.75">
      <c r="A35" s="10">
        <f t="shared" si="0"/>
        <v>30</v>
      </c>
      <c r="B35" s="11">
        <f>SUM(G35:L35)</f>
        <v>327</v>
      </c>
      <c r="C35" s="12" t="s">
        <v>4</v>
      </c>
      <c r="D35" s="11">
        <f>$B$6-B35</f>
        <v>179</v>
      </c>
      <c r="E35" s="26" t="s">
        <v>236</v>
      </c>
      <c r="F35" s="3" t="s">
        <v>165</v>
      </c>
      <c r="G35" s="11">
        <v>73</v>
      </c>
      <c r="H35" s="11">
        <v>69</v>
      </c>
      <c r="I35" s="11">
        <v>59</v>
      </c>
      <c r="J35" s="11">
        <v>71</v>
      </c>
      <c r="K35" s="11">
        <v>55</v>
      </c>
      <c r="L35" s="11" t="s">
        <v>373</v>
      </c>
      <c r="M35" s="11">
        <f t="shared" si="1"/>
        <v>73</v>
      </c>
      <c r="N35" s="4">
        <f>IF(M35&lt;90,"",VLOOKUP(M35,Tabelle1!$L$16:$M$56,2,FALSE))</f>
      </c>
      <c r="P35" s="22"/>
      <c r="Q35" s="31">
        <f t="shared" si="2"/>
        <v>65.4</v>
      </c>
    </row>
    <row r="36" spans="1:17" ht="12.75">
      <c r="A36" s="10">
        <f t="shared" si="0"/>
        <v>31</v>
      </c>
      <c r="B36" s="11">
        <f>SUM(G36:L36)</f>
        <v>303</v>
      </c>
      <c r="C36" s="12" t="s">
        <v>4</v>
      </c>
      <c r="D36" s="11">
        <f>$B$6-B36</f>
        <v>203</v>
      </c>
      <c r="E36" s="26" t="s">
        <v>209</v>
      </c>
      <c r="F36" s="3" t="s">
        <v>262</v>
      </c>
      <c r="G36" s="11">
        <v>71</v>
      </c>
      <c r="H36" s="11">
        <v>75</v>
      </c>
      <c r="I36" s="11" t="s">
        <v>373</v>
      </c>
      <c r="J36" s="11">
        <v>82</v>
      </c>
      <c r="K36" s="11" t="s">
        <v>373</v>
      </c>
      <c r="L36" s="11">
        <v>75</v>
      </c>
      <c r="M36" s="11">
        <f t="shared" si="1"/>
        <v>82</v>
      </c>
      <c r="N36" s="4">
        <f>IF(M36&lt;90,"",VLOOKUP(M36,Tabelle1!$L$16:$M$56,2,FALSE))</f>
      </c>
      <c r="P36" s="22"/>
      <c r="Q36" s="31">
        <f t="shared" si="2"/>
        <v>75.75</v>
      </c>
    </row>
    <row r="37" spans="1:17" ht="12.75">
      <c r="A37" s="10">
        <f t="shared" si="0"/>
        <v>32</v>
      </c>
      <c r="B37" s="11">
        <f>SUM(G37:L37)</f>
        <v>282</v>
      </c>
      <c r="C37" s="12" t="s">
        <v>4</v>
      </c>
      <c r="D37" s="11">
        <f>$B$6-B37</f>
        <v>224</v>
      </c>
      <c r="E37" s="26" t="s">
        <v>180</v>
      </c>
      <c r="F37" s="3" t="s">
        <v>121</v>
      </c>
      <c r="G37" s="11" t="s">
        <v>373</v>
      </c>
      <c r="H37" s="11">
        <v>61</v>
      </c>
      <c r="I37" s="11">
        <v>83</v>
      </c>
      <c r="J37" s="11">
        <v>65</v>
      </c>
      <c r="K37" s="11" t="s">
        <v>373</v>
      </c>
      <c r="L37" s="11">
        <v>73</v>
      </c>
      <c r="M37" s="11">
        <f t="shared" si="1"/>
        <v>83</v>
      </c>
      <c r="N37" s="4">
        <f>IF(M37&lt;90,"",VLOOKUP(M37,Tabelle1!$L$16:$M$56,2,FALSE))</f>
      </c>
      <c r="P37" s="22"/>
      <c r="Q37" s="31">
        <f t="shared" si="2"/>
        <v>70.5</v>
      </c>
    </row>
    <row r="38" spans="1:17" ht="12.75">
      <c r="A38" s="10">
        <f aca="true" t="shared" si="3" ref="A38:A59">RANK(B38,$B$6:$B$52,0)</f>
        <v>33</v>
      </c>
      <c r="B38" s="11">
        <f>SUM(G38:L38)</f>
        <v>242</v>
      </c>
      <c r="C38" s="12" t="s">
        <v>4</v>
      </c>
      <c r="D38" s="11">
        <f>$B$6-B38</f>
        <v>264</v>
      </c>
      <c r="E38" s="26" t="s">
        <v>357</v>
      </c>
      <c r="F38" s="3" t="s">
        <v>165</v>
      </c>
      <c r="G38" s="11" t="s">
        <v>373</v>
      </c>
      <c r="H38" s="11">
        <v>67</v>
      </c>
      <c r="I38" s="11">
        <v>84</v>
      </c>
      <c r="J38" s="11" t="s">
        <v>373</v>
      </c>
      <c r="K38" s="11" t="s">
        <v>373</v>
      </c>
      <c r="L38" s="48">
        <v>91</v>
      </c>
      <c r="M38" s="11">
        <f aca="true" t="shared" si="4" ref="M38:M59">IF(ISBLANK(F38),0,MAX(G38,H38,I38,J38,K38,L38))</f>
        <v>91</v>
      </c>
      <c r="N38" s="4" t="str">
        <f>IF(M38&lt;90,"",VLOOKUP(M38,Tabelle1!$L$16:$M$56,2,FALSE))</f>
        <v>Bronze</v>
      </c>
      <c r="P38" s="22"/>
      <c r="Q38" s="31">
        <f t="shared" si="2"/>
        <v>80.66666666666667</v>
      </c>
    </row>
    <row r="39" spans="1:17" ht="12.75">
      <c r="A39" s="10">
        <f t="shared" si="3"/>
        <v>34</v>
      </c>
      <c r="B39" s="11">
        <f>SUM(G39:L39)</f>
        <v>228</v>
      </c>
      <c r="C39" s="12" t="s">
        <v>4</v>
      </c>
      <c r="D39" s="11">
        <f>$B$6-B39</f>
        <v>278</v>
      </c>
      <c r="E39" s="26" t="s">
        <v>355</v>
      </c>
      <c r="F39" s="3" t="s">
        <v>11</v>
      </c>
      <c r="G39" s="11">
        <v>46</v>
      </c>
      <c r="H39" s="11">
        <v>40</v>
      </c>
      <c r="I39" s="11">
        <v>41</v>
      </c>
      <c r="J39" s="11">
        <v>57</v>
      </c>
      <c r="K39" s="11">
        <v>44</v>
      </c>
      <c r="L39" s="11" t="s">
        <v>373</v>
      </c>
      <c r="M39" s="11">
        <f t="shared" si="4"/>
        <v>57</v>
      </c>
      <c r="N39" s="4">
        <f>IF(M39&lt;90,"",VLOOKUP(M39,Tabelle1!$L$16:$M$56,2,FALSE))</f>
      </c>
      <c r="P39" s="22"/>
      <c r="Q39" s="31">
        <f t="shared" si="2"/>
        <v>45.6</v>
      </c>
    </row>
    <row r="40" spans="1:17" ht="12.75">
      <c r="A40" s="10">
        <f t="shared" si="3"/>
        <v>35</v>
      </c>
      <c r="B40" s="11">
        <f>SUM(G40:L40)</f>
        <v>219</v>
      </c>
      <c r="C40" s="12" t="s">
        <v>4</v>
      </c>
      <c r="D40" s="11">
        <f>$B$6-B40</f>
        <v>287</v>
      </c>
      <c r="E40" s="26" t="s">
        <v>181</v>
      </c>
      <c r="F40" s="3" t="s">
        <v>165</v>
      </c>
      <c r="G40" s="11" t="s">
        <v>373</v>
      </c>
      <c r="H40" s="11" t="s">
        <v>373</v>
      </c>
      <c r="I40" s="11" t="s">
        <v>373</v>
      </c>
      <c r="J40" s="11">
        <v>91</v>
      </c>
      <c r="K40" s="11">
        <v>61</v>
      </c>
      <c r="L40" s="11">
        <v>67</v>
      </c>
      <c r="M40" s="11">
        <f t="shared" si="4"/>
        <v>91</v>
      </c>
      <c r="N40" s="4" t="str">
        <f>IF(M40&lt;90,"",VLOOKUP(M40,Tabelle1!$L$16:$M$56,2,FALSE))</f>
        <v>Bronze</v>
      </c>
      <c r="P40" s="22"/>
      <c r="Q40" s="31">
        <f t="shared" si="2"/>
        <v>73</v>
      </c>
    </row>
    <row r="41" spans="1:17" ht="12.75">
      <c r="A41" s="10">
        <f t="shared" si="3"/>
        <v>36</v>
      </c>
      <c r="B41" s="11">
        <f>SUM(G41:L41)</f>
        <v>217</v>
      </c>
      <c r="C41" s="12" t="s">
        <v>4</v>
      </c>
      <c r="D41" s="11">
        <f>$B$6-B41</f>
        <v>289</v>
      </c>
      <c r="E41" s="26" t="s">
        <v>102</v>
      </c>
      <c r="F41" s="3" t="s">
        <v>262</v>
      </c>
      <c r="G41" s="11">
        <v>80</v>
      </c>
      <c r="H41" s="11" t="s">
        <v>373</v>
      </c>
      <c r="I41" s="11" t="s">
        <v>373</v>
      </c>
      <c r="J41" s="11" t="s">
        <v>373</v>
      </c>
      <c r="K41" s="11">
        <v>56</v>
      </c>
      <c r="L41" s="11">
        <v>81</v>
      </c>
      <c r="M41" s="11">
        <f t="shared" si="4"/>
        <v>81</v>
      </c>
      <c r="N41" s="4">
        <f>IF(M41&lt;90,"",VLOOKUP(M41,Tabelle1!$L$16:$M$56,2,FALSE))</f>
      </c>
      <c r="P41" s="22"/>
      <c r="Q41" s="31">
        <f t="shared" si="2"/>
        <v>72.33333333333333</v>
      </c>
    </row>
    <row r="42" spans="1:17" ht="12.75">
      <c r="A42" s="10">
        <f t="shared" si="3"/>
        <v>37</v>
      </c>
      <c r="B42" s="11">
        <f>SUM(G42:L42)</f>
        <v>207</v>
      </c>
      <c r="C42" s="12" t="s">
        <v>4</v>
      </c>
      <c r="D42" s="11">
        <f>$B$6-B42</f>
        <v>299</v>
      </c>
      <c r="E42" s="26" t="s">
        <v>222</v>
      </c>
      <c r="F42" s="44" t="s">
        <v>11</v>
      </c>
      <c r="G42" s="11" t="s">
        <v>373</v>
      </c>
      <c r="H42" s="11" t="s">
        <v>373</v>
      </c>
      <c r="I42" s="11">
        <v>77</v>
      </c>
      <c r="J42" s="11">
        <v>58</v>
      </c>
      <c r="K42" s="11" t="s">
        <v>373</v>
      </c>
      <c r="L42" s="11">
        <v>72</v>
      </c>
      <c r="M42" s="11">
        <f t="shared" si="4"/>
        <v>77</v>
      </c>
      <c r="N42" s="4">
        <f>IF(M42&lt;90,"",VLOOKUP(M42,Tabelle1!$L$16:$M$56,2,FALSE))</f>
      </c>
      <c r="P42" s="22"/>
      <c r="Q42" s="31">
        <f t="shared" si="2"/>
        <v>69</v>
      </c>
    </row>
    <row r="43" spans="1:17" ht="12.75">
      <c r="A43" s="10">
        <f t="shared" si="3"/>
        <v>38</v>
      </c>
      <c r="B43" s="11">
        <f>SUM(G43:L43)</f>
        <v>143</v>
      </c>
      <c r="C43" s="12" t="s">
        <v>4</v>
      </c>
      <c r="D43" s="11">
        <f>$B$6-B43</f>
        <v>363</v>
      </c>
      <c r="E43" s="26" t="s">
        <v>191</v>
      </c>
      <c r="F43" s="3" t="s">
        <v>11</v>
      </c>
      <c r="G43" s="11">
        <v>71</v>
      </c>
      <c r="H43" s="11" t="s">
        <v>373</v>
      </c>
      <c r="I43" s="11" t="s">
        <v>373</v>
      </c>
      <c r="J43" s="11" t="s">
        <v>373</v>
      </c>
      <c r="K43" s="11">
        <v>72</v>
      </c>
      <c r="L43" s="11" t="s">
        <v>373</v>
      </c>
      <c r="M43" s="11">
        <f t="shared" si="4"/>
        <v>72</v>
      </c>
      <c r="N43" s="4">
        <f>IF(M43&lt;90,"",VLOOKUP(M43,Tabelle1!$L$16:$M$56,2,FALSE))</f>
      </c>
      <c r="P43" s="22"/>
      <c r="Q43" s="31">
        <f t="shared" si="2"/>
        <v>71.5</v>
      </c>
    </row>
    <row r="44" spans="1:17" ht="12.75">
      <c r="A44" s="10">
        <f t="shared" si="3"/>
        <v>39</v>
      </c>
      <c r="B44" s="11">
        <f>SUM(G44:L44)</f>
        <v>135</v>
      </c>
      <c r="C44" s="12" t="s">
        <v>4</v>
      </c>
      <c r="D44" s="11">
        <f>$B$6-B44</f>
        <v>371</v>
      </c>
      <c r="E44" s="26" t="s">
        <v>237</v>
      </c>
      <c r="F44" s="3" t="s">
        <v>165</v>
      </c>
      <c r="G44" s="11">
        <v>71</v>
      </c>
      <c r="H44" s="11" t="s">
        <v>373</v>
      </c>
      <c r="I44" s="11" t="s">
        <v>373</v>
      </c>
      <c r="J44" s="11" t="s">
        <v>373</v>
      </c>
      <c r="K44" s="11" t="s">
        <v>373</v>
      </c>
      <c r="L44" s="11">
        <v>64</v>
      </c>
      <c r="M44" s="11">
        <f t="shared" si="4"/>
        <v>71</v>
      </c>
      <c r="N44" s="4">
        <f>IF(M44&lt;90,"",VLOOKUP(M44,Tabelle1!$L$16:$M$56,2,FALSE))</f>
      </c>
      <c r="P44" s="22"/>
      <c r="Q44" s="31">
        <f t="shared" si="2"/>
        <v>67.5</v>
      </c>
    </row>
    <row r="45" spans="1:17" ht="12.75">
      <c r="A45" s="10">
        <f t="shared" si="3"/>
        <v>40</v>
      </c>
      <c r="B45" s="11">
        <f>SUM(G45:L45)</f>
        <v>84</v>
      </c>
      <c r="C45" s="12" t="s">
        <v>4</v>
      </c>
      <c r="D45" s="11">
        <f>$B$6-B45</f>
        <v>422</v>
      </c>
      <c r="E45" s="26" t="s">
        <v>198</v>
      </c>
      <c r="F45" s="3" t="s">
        <v>161</v>
      </c>
      <c r="G45" s="11">
        <v>84</v>
      </c>
      <c r="H45" s="11" t="s">
        <v>373</v>
      </c>
      <c r="I45" s="11" t="s">
        <v>373</v>
      </c>
      <c r="J45" s="11" t="s">
        <v>373</v>
      </c>
      <c r="K45" s="11" t="s">
        <v>373</v>
      </c>
      <c r="L45" s="11" t="s">
        <v>373</v>
      </c>
      <c r="M45" s="11">
        <f t="shared" si="4"/>
        <v>84</v>
      </c>
      <c r="N45" s="4">
        <f>IF(M45&lt;90,"",VLOOKUP(M45,Tabelle1!$L$16:$M$56,2,FALSE))</f>
      </c>
      <c r="P45" s="22"/>
      <c r="Q45" s="31">
        <f t="shared" si="2"/>
        <v>84</v>
      </c>
    </row>
    <row r="46" spans="1:17" ht="12.75">
      <c r="A46" s="10">
        <f t="shared" si="3"/>
        <v>41</v>
      </c>
      <c r="B46" s="11">
        <f>SUM(G46:L46)</f>
        <v>41</v>
      </c>
      <c r="C46" s="12" t="s">
        <v>4</v>
      </c>
      <c r="D46" s="11">
        <f>$B$6-B46</f>
        <v>465</v>
      </c>
      <c r="E46" s="26" t="s">
        <v>361</v>
      </c>
      <c r="F46" s="3" t="s">
        <v>121</v>
      </c>
      <c r="G46" s="11" t="s">
        <v>373</v>
      </c>
      <c r="H46" s="11" t="s">
        <v>373</v>
      </c>
      <c r="I46" s="11" t="s">
        <v>373</v>
      </c>
      <c r="J46" s="11" t="s">
        <v>373</v>
      </c>
      <c r="K46" s="11">
        <v>41</v>
      </c>
      <c r="L46" s="11" t="s">
        <v>373</v>
      </c>
      <c r="M46" s="11">
        <f t="shared" si="4"/>
        <v>41</v>
      </c>
      <c r="N46" s="4">
        <f>IF(M46&lt;90,"",VLOOKUP(M46,Tabelle1!$L$16:$M$56,2,FALSE))</f>
      </c>
      <c r="P46" s="22"/>
      <c r="Q46" s="31">
        <f t="shared" si="2"/>
        <v>41</v>
      </c>
    </row>
    <row r="47" spans="1:17" ht="12.75">
      <c r="A47" s="10">
        <f t="shared" si="3"/>
        <v>42</v>
      </c>
      <c r="B47" s="11">
        <f>SUM(G47:L47)</f>
        <v>0</v>
      </c>
      <c r="C47" s="11"/>
      <c r="D47" s="11">
        <f>$B$6-B47</f>
        <v>506</v>
      </c>
      <c r="E47" s="26" t="s">
        <v>340</v>
      </c>
      <c r="F47" s="3" t="s">
        <v>78</v>
      </c>
      <c r="G47" s="11" t="s">
        <v>373</v>
      </c>
      <c r="H47" s="11" t="s">
        <v>373</v>
      </c>
      <c r="I47" s="11" t="s">
        <v>373</v>
      </c>
      <c r="J47" s="11" t="s">
        <v>373</v>
      </c>
      <c r="K47" s="11" t="s">
        <v>373</v>
      </c>
      <c r="L47" s="11" t="s">
        <v>373</v>
      </c>
      <c r="M47" s="11">
        <f t="shared" si="4"/>
        <v>0</v>
      </c>
      <c r="N47" s="4">
        <f>IF(M47&lt;90,"",VLOOKUP(M47,Tabelle1!$L$16:$M$56,2,FALSE))</f>
      </c>
      <c r="P47" s="22"/>
      <c r="Q47" s="31" t="e">
        <f t="shared" si="2"/>
        <v>#DIV/0!</v>
      </c>
    </row>
    <row r="48" spans="1:17" ht="12.75">
      <c r="A48" s="10">
        <f t="shared" si="3"/>
        <v>42</v>
      </c>
      <c r="B48" s="11">
        <f>SUM(G48:L48)</f>
        <v>0</v>
      </c>
      <c r="C48" s="11"/>
      <c r="D48" s="11">
        <f>$B$6-B48</f>
        <v>506</v>
      </c>
      <c r="E48" s="26" t="s">
        <v>346</v>
      </c>
      <c r="F48" s="3" t="s">
        <v>10</v>
      </c>
      <c r="G48" s="11" t="s">
        <v>373</v>
      </c>
      <c r="H48" s="11" t="s">
        <v>373</v>
      </c>
      <c r="I48" s="11" t="s">
        <v>373</v>
      </c>
      <c r="J48" s="11" t="s">
        <v>373</v>
      </c>
      <c r="K48" s="11" t="s">
        <v>373</v>
      </c>
      <c r="L48" s="11" t="s">
        <v>373</v>
      </c>
      <c r="M48" s="11">
        <f t="shared" si="4"/>
        <v>0</v>
      </c>
      <c r="N48" s="4">
        <f>IF(M48&lt;90,"",VLOOKUP(M48,Tabelle1!$L$16:$M$56,2,FALSE))</f>
      </c>
      <c r="P48" s="22"/>
      <c r="Q48" s="31" t="e">
        <f t="shared" si="2"/>
        <v>#DIV/0!</v>
      </c>
    </row>
    <row r="49" spans="1:17" ht="12.75">
      <c r="A49" s="10">
        <f t="shared" si="3"/>
        <v>42</v>
      </c>
      <c r="B49" s="11">
        <f>SUM(G49:L49)</f>
        <v>0</v>
      </c>
      <c r="C49" s="12"/>
      <c r="D49" s="11">
        <f>$B$6-B49</f>
        <v>506</v>
      </c>
      <c r="E49" s="26" t="s">
        <v>277</v>
      </c>
      <c r="F49" s="3" t="s">
        <v>78</v>
      </c>
      <c r="G49" s="11" t="s">
        <v>373</v>
      </c>
      <c r="H49" s="11" t="s">
        <v>373</v>
      </c>
      <c r="I49" s="11" t="s">
        <v>373</v>
      </c>
      <c r="J49" s="11" t="s">
        <v>373</v>
      </c>
      <c r="K49" s="11" t="s">
        <v>373</v>
      </c>
      <c r="L49" s="11" t="s">
        <v>373</v>
      </c>
      <c r="M49" s="11">
        <f t="shared" si="4"/>
        <v>0</v>
      </c>
      <c r="N49" s="4">
        <f>IF(M49&lt;90,"",VLOOKUP(M49,Tabelle1!$L$16:$M$56,2,FALSE))</f>
      </c>
      <c r="P49" s="22"/>
      <c r="Q49" s="31" t="e">
        <f t="shared" si="2"/>
        <v>#DIV/0!</v>
      </c>
    </row>
    <row r="50" spans="1:17" ht="12.75">
      <c r="A50" s="10">
        <f t="shared" si="3"/>
        <v>42</v>
      </c>
      <c r="B50" s="11">
        <f>SUM(G50:L50)</f>
        <v>0</v>
      </c>
      <c r="C50" s="12" t="s">
        <v>4</v>
      </c>
      <c r="D50" s="11">
        <f>$B$6-B50</f>
        <v>506</v>
      </c>
      <c r="E50" s="26" t="s">
        <v>234</v>
      </c>
      <c r="F50" s="3" t="s">
        <v>78</v>
      </c>
      <c r="G50" s="11" t="s">
        <v>373</v>
      </c>
      <c r="H50" s="11" t="s">
        <v>373</v>
      </c>
      <c r="I50" s="11" t="s">
        <v>373</v>
      </c>
      <c r="J50" s="11" t="s">
        <v>373</v>
      </c>
      <c r="K50" s="11" t="s">
        <v>373</v>
      </c>
      <c r="L50" s="11" t="s">
        <v>373</v>
      </c>
      <c r="M50" s="11">
        <f t="shared" si="4"/>
        <v>0</v>
      </c>
      <c r="N50" s="4">
        <f>IF(M50&lt;90,"",VLOOKUP(M50,Tabelle1!$L$16:$M$56,2,FALSE))</f>
      </c>
      <c r="P50" s="22"/>
      <c r="Q50" s="31" t="e">
        <f t="shared" si="2"/>
        <v>#DIV/0!</v>
      </c>
    </row>
    <row r="51" spans="1:17" ht="12.75">
      <c r="A51" s="10">
        <f t="shared" si="3"/>
        <v>42</v>
      </c>
      <c r="B51" s="11">
        <f>SUM(G51:L51)</f>
        <v>0</v>
      </c>
      <c r="C51" s="12" t="s">
        <v>4</v>
      </c>
      <c r="D51" s="11">
        <f>$B$6-B51</f>
        <v>506</v>
      </c>
      <c r="E51" s="26" t="s">
        <v>339</v>
      </c>
      <c r="F51" s="3" t="s">
        <v>78</v>
      </c>
      <c r="G51" s="11" t="s">
        <v>373</v>
      </c>
      <c r="H51" s="11" t="s">
        <v>373</v>
      </c>
      <c r="I51" s="11" t="s">
        <v>373</v>
      </c>
      <c r="J51" s="11" t="s">
        <v>373</v>
      </c>
      <c r="K51" s="11" t="s">
        <v>373</v>
      </c>
      <c r="L51" s="11" t="s">
        <v>373</v>
      </c>
      <c r="M51" s="11">
        <f t="shared" si="4"/>
        <v>0</v>
      </c>
      <c r="N51" s="4">
        <f>IF(M51&lt;90,"",VLOOKUP(M51,Tabelle1!$L$16:$M$56,2,FALSE))</f>
      </c>
      <c r="Q51" s="31" t="e">
        <f t="shared" si="2"/>
        <v>#DIV/0!</v>
      </c>
    </row>
    <row r="52" spans="1:17" ht="12.75">
      <c r="A52" s="10">
        <f t="shared" si="3"/>
        <v>42</v>
      </c>
      <c r="B52" s="11">
        <f>SUM(G52:L52)</f>
        <v>0</v>
      </c>
      <c r="C52" s="12" t="s">
        <v>4</v>
      </c>
      <c r="D52" s="11">
        <f>$B$6-B52</f>
        <v>506</v>
      </c>
      <c r="E52" s="26" t="s">
        <v>341</v>
      </c>
      <c r="F52" s="3" t="s">
        <v>78</v>
      </c>
      <c r="G52" s="11" t="s">
        <v>373</v>
      </c>
      <c r="H52" s="11" t="s">
        <v>373</v>
      </c>
      <c r="I52" s="11" t="s">
        <v>373</v>
      </c>
      <c r="J52" s="11" t="s">
        <v>373</v>
      </c>
      <c r="K52" s="11" t="s">
        <v>373</v>
      </c>
      <c r="L52" s="11" t="s">
        <v>373</v>
      </c>
      <c r="M52" s="11">
        <f t="shared" si="4"/>
        <v>0</v>
      </c>
      <c r="N52" s="4">
        <f>IF(M52&lt;90,"",VLOOKUP(M52,Tabelle1!$L$16:$M$56,2,FALSE))</f>
      </c>
      <c r="Q52" s="31" t="e">
        <f t="shared" si="2"/>
        <v>#DIV/0!</v>
      </c>
    </row>
    <row r="53" spans="1:17" ht="12.75">
      <c r="A53" s="10">
        <f t="shared" si="3"/>
        <v>42</v>
      </c>
      <c r="B53" s="11">
        <f>SUM(G53:L53)</f>
        <v>0</v>
      </c>
      <c r="C53" s="12" t="s">
        <v>4</v>
      </c>
      <c r="D53" s="11">
        <f>$B$6-B53</f>
        <v>506</v>
      </c>
      <c r="E53" s="26" t="s">
        <v>342</v>
      </c>
      <c r="F53" s="3" t="s">
        <v>78</v>
      </c>
      <c r="G53" s="11" t="s">
        <v>373</v>
      </c>
      <c r="H53" s="11" t="s">
        <v>373</v>
      </c>
      <c r="I53" s="11" t="s">
        <v>373</v>
      </c>
      <c r="J53" s="11" t="s">
        <v>373</v>
      </c>
      <c r="K53" s="11" t="s">
        <v>373</v>
      </c>
      <c r="L53" s="11" t="s">
        <v>373</v>
      </c>
      <c r="M53" s="11">
        <f t="shared" si="4"/>
        <v>0</v>
      </c>
      <c r="N53" s="4">
        <f>IF(M53&lt;90,"",VLOOKUP(M53,Tabelle1!$L$16:$M$56,2,FALSE))</f>
      </c>
      <c r="Q53" s="31" t="e">
        <f aca="true" t="shared" si="5" ref="Q53:Q59">AVERAGE(G53:L53)</f>
        <v>#DIV/0!</v>
      </c>
    </row>
    <row r="54" spans="1:17" ht="12.75">
      <c r="A54" s="10">
        <f t="shared" si="3"/>
        <v>42</v>
      </c>
      <c r="B54" s="11">
        <f>SUM(G54:L54)</f>
        <v>0</v>
      </c>
      <c r="C54" s="12"/>
      <c r="D54" s="11">
        <f>$B$6-B54</f>
        <v>506</v>
      </c>
      <c r="E54" s="26" t="s">
        <v>282</v>
      </c>
      <c r="F54" s="3" t="s">
        <v>78</v>
      </c>
      <c r="G54" s="11" t="s">
        <v>373</v>
      </c>
      <c r="H54" s="11" t="s">
        <v>373</v>
      </c>
      <c r="I54" s="11" t="s">
        <v>373</v>
      </c>
      <c r="J54" s="11" t="s">
        <v>373</v>
      </c>
      <c r="K54" s="11" t="s">
        <v>373</v>
      </c>
      <c r="L54" s="11" t="s">
        <v>373</v>
      </c>
      <c r="M54" s="11">
        <f t="shared" si="4"/>
        <v>0</v>
      </c>
      <c r="N54" s="4">
        <f>IF(M54&lt;90,"",VLOOKUP(M54,Tabelle1!$L$16:$M$56,2,FALSE))</f>
      </c>
      <c r="Q54" s="31" t="e">
        <f t="shared" si="5"/>
        <v>#DIV/0!</v>
      </c>
    </row>
    <row r="55" spans="1:17" ht="12.75">
      <c r="A55" s="10">
        <f t="shared" si="3"/>
        <v>42</v>
      </c>
      <c r="B55" s="11">
        <f>SUM(G55:L55)</f>
        <v>0</v>
      </c>
      <c r="C55" s="12" t="s">
        <v>4</v>
      </c>
      <c r="D55" s="11">
        <f>$B$6-B55</f>
        <v>506</v>
      </c>
      <c r="E55" s="26" t="s">
        <v>54</v>
      </c>
      <c r="F55" s="3" t="s">
        <v>9</v>
      </c>
      <c r="G55" s="11" t="s">
        <v>373</v>
      </c>
      <c r="H55" s="11" t="s">
        <v>373</v>
      </c>
      <c r="I55" s="11" t="s">
        <v>373</v>
      </c>
      <c r="J55" s="11" t="s">
        <v>373</v>
      </c>
      <c r="K55" s="11" t="s">
        <v>373</v>
      </c>
      <c r="L55" s="11" t="s">
        <v>373</v>
      </c>
      <c r="M55" s="11">
        <f t="shared" si="4"/>
        <v>0</v>
      </c>
      <c r="N55" s="4">
        <f>IF(M55&lt;90,"",VLOOKUP(M55,Tabelle1!$L$16:$M$56,2,FALSE))</f>
      </c>
      <c r="Q55" s="31" t="e">
        <f t="shared" si="5"/>
        <v>#DIV/0!</v>
      </c>
    </row>
    <row r="56" spans="1:17" ht="12.75">
      <c r="A56" s="10">
        <f t="shared" si="3"/>
        <v>42</v>
      </c>
      <c r="B56" s="11">
        <f>SUM(G56:L56)</f>
        <v>0</v>
      </c>
      <c r="C56" s="12"/>
      <c r="D56" s="11">
        <f>$B$6-B56</f>
        <v>506</v>
      </c>
      <c r="E56" s="26" t="s">
        <v>185</v>
      </c>
      <c r="F56" s="3" t="s">
        <v>10</v>
      </c>
      <c r="G56" s="11" t="s">
        <v>373</v>
      </c>
      <c r="H56" s="11" t="s">
        <v>373</v>
      </c>
      <c r="I56" s="11" t="s">
        <v>373</v>
      </c>
      <c r="J56" s="11" t="s">
        <v>373</v>
      </c>
      <c r="K56" s="11" t="s">
        <v>373</v>
      </c>
      <c r="L56" s="11" t="s">
        <v>373</v>
      </c>
      <c r="M56" s="11">
        <f t="shared" si="4"/>
        <v>0</v>
      </c>
      <c r="N56" s="4">
        <f>IF(M56&lt;90,"",VLOOKUP(M56,Tabelle1!$L$16:$M$56,2,FALSE))</f>
      </c>
      <c r="Q56" s="31" t="e">
        <f t="shared" si="5"/>
        <v>#DIV/0!</v>
      </c>
    </row>
    <row r="57" spans="1:17" ht="12.75">
      <c r="A57" s="10">
        <f t="shared" si="3"/>
        <v>42</v>
      </c>
      <c r="B57" s="11">
        <f>SUM(G57:L57)</f>
        <v>0</v>
      </c>
      <c r="C57" s="12"/>
      <c r="D57" s="11">
        <f>$B$6-B57</f>
        <v>506</v>
      </c>
      <c r="E57" s="26" t="s">
        <v>210</v>
      </c>
      <c r="F57" s="3" t="s">
        <v>10</v>
      </c>
      <c r="G57" s="11" t="s">
        <v>373</v>
      </c>
      <c r="H57" s="11" t="s">
        <v>373</v>
      </c>
      <c r="I57" s="11" t="s">
        <v>373</v>
      </c>
      <c r="J57" s="11" t="s">
        <v>373</v>
      </c>
      <c r="K57" s="11" t="s">
        <v>373</v>
      </c>
      <c r="L57" s="11" t="s">
        <v>373</v>
      </c>
      <c r="M57" s="11">
        <f t="shared" si="4"/>
        <v>0</v>
      </c>
      <c r="N57" s="4">
        <f>IF(M57&lt;90,"",VLOOKUP(M57,Tabelle1!$L$16:$M$56,2,FALSE))</f>
      </c>
      <c r="Q57" s="31" t="e">
        <f t="shared" si="5"/>
        <v>#DIV/0!</v>
      </c>
    </row>
    <row r="58" spans="1:17" ht="12.75">
      <c r="A58" s="10">
        <f t="shared" si="3"/>
        <v>42</v>
      </c>
      <c r="B58" s="11">
        <f>SUM(G58:L58)</f>
        <v>0</v>
      </c>
      <c r="C58" s="12" t="s">
        <v>4</v>
      </c>
      <c r="D58" s="11">
        <f>$B$6-B58</f>
        <v>506</v>
      </c>
      <c r="E58" s="26" t="s">
        <v>253</v>
      </c>
      <c r="F58" s="3" t="s">
        <v>10</v>
      </c>
      <c r="G58" s="11" t="s">
        <v>373</v>
      </c>
      <c r="H58" s="11" t="s">
        <v>373</v>
      </c>
      <c r="I58" s="11" t="s">
        <v>373</v>
      </c>
      <c r="J58" s="11" t="s">
        <v>373</v>
      </c>
      <c r="K58" s="11" t="s">
        <v>373</v>
      </c>
      <c r="L58" s="11" t="s">
        <v>373</v>
      </c>
      <c r="M58" s="11">
        <f t="shared" si="4"/>
        <v>0</v>
      </c>
      <c r="N58" s="4">
        <f>IF(M58&lt;90,"",VLOOKUP(M58,Tabelle1!$L$16:$M$56,2,FALSE))</f>
      </c>
      <c r="Q58" s="31" t="e">
        <f t="shared" si="5"/>
        <v>#DIV/0!</v>
      </c>
    </row>
    <row r="59" spans="1:17" ht="12.75">
      <c r="A59" s="10">
        <f t="shared" si="3"/>
        <v>42</v>
      </c>
      <c r="B59" s="11">
        <f>SUM(G59:L59)</f>
        <v>0</v>
      </c>
      <c r="C59" s="12" t="s">
        <v>4</v>
      </c>
      <c r="D59" s="11">
        <f>$B$6-B59</f>
        <v>506</v>
      </c>
      <c r="E59" s="26"/>
      <c r="G59" s="11"/>
      <c r="H59" s="11"/>
      <c r="I59" s="11"/>
      <c r="J59" s="11"/>
      <c r="K59" s="11"/>
      <c r="L59" s="11"/>
      <c r="M59" s="11">
        <f t="shared" si="4"/>
        <v>0</v>
      </c>
      <c r="N59" s="4">
        <f>IF(M59&lt;90,"",VLOOKUP(M59,Tabelle1!$L$16:$M$56,2,FALSE))</f>
      </c>
      <c r="Q59" s="31" t="e">
        <f t="shared" si="5"/>
        <v>#DIV/0!</v>
      </c>
    </row>
    <row r="60" spans="2:17" ht="12.75">
      <c r="B60" s="55"/>
      <c r="C60" s="55"/>
      <c r="D60" s="55"/>
      <c r="E60" s="55"/>
      <c r="Q60" s="31"/>
    </row>
    <row r="61" spans="2:17" ht="12.75">
      <c r="B61" s="3"/>
      <c r="C61" s="3"/>
      <c r="D61" s="3"/>
      <c r="E61" s="26"/>
      <c r="Q61" s="31"/>
    </row>
    <row r="62" spans="2:17" ht="12.75">
      <c r="B62" s="3"/>
      <c r="C62" s="3"/>
      <c r="D62" s="3"/>
      <c r="E62" s="26"/>
      <c r="Q62" s="31"/>
    </row>
    <row r="63" spans="2:17" ht="12.75">
      <c r="B63" s="3"/>
      <c r="C63" s="3"/>
      <c r="D63" s="3"/>
      <c r="E63" s="26"/>
      <c r="Q63" s="31"/>
    </row>
    <row r="64" spans="2:17" ht="12.75">
      <c r="B64" s="3"/>
      <c r="C64" s="3"/>
      <c r="D64" s="3"/>
      <c r="E64" s="26"/>
      <c r="Q64" s="31"/>
    </row>
    <row r="65" spans="2:17" ht="12.75">
      <c r="B65" s="52">
        <f>SUM(B6:B48)</f>
        <v>14704</v>
      </c>
      <c r="C65" s="52"/>
      <c r="D65" s="52"/>
      <c r="E65" s="52"/>
      <c r="Q65" s="31"/>
    </row>
    <row r="66" spans="2:17" ht="12.75">
      <c r="B66" s="3"/>
      <c r="C66" s="3"/>
      <c r="D66" s="3"/>
      <c r="E66" s="26"/>
      <c r="Q66" s="31"/>
    </row>
    <row r="67" spans="2:17" ht="12.75">
      <c r="B67" s="3"/>
      <c r="C67" s="3"/>
      <c r="D67" s="3"/>
      <c r="E67" s="26"/>
      <c r="Q67" s="31"/>
    </row>
    <row r="68" spans="2:17" ht="12.75">
      <c r="B68" s="3"/>
      <c r="C68" s="3"/>
      <c r="D68" s="3"/>
      <c r="E68" s="26"/>
      <c r="Q68" s="31"/>
    </row>
    <row r="69" spans="2:17" ht="12.75">
      <c r="B69" s="3"/>
      <c r="C69" s="3"/>
      <c r="D69" s="3"/>
      <c r="E69" s="26"/>
      <c r="Q69" s="31"/>
    </row>
    <row r="70" spans="2:17" ht="12.75">
      <c r="B70" s="3"/>
      <c r="C70" s="3"/>
      <c r="D70" s="3"/>
      <c r="E70" s="26"/>
      <c r="Q70" s="31"/>
    </row>
    <row r="71" spans="2:17" ht="12.75">
      <c r="B71" s="3"/>
      <c r="C71" s="3"/>
      <c r="D71" s="3"/>
      <c r="E71" s="26"/>
      <c r="Q71" s="31"/>
    </row>
    <row r="72" spans="2:17" ht="12.75">
      <c r="B72" s="3"/>
      <c r="C72" s="3"/>
      <c r="D72" s="3"/>
      <c r="E72" s="26"/>
      <c r="Q72" s="31"/>
    </row>
    <row r="74" spans="2:5" ht="12.75">
      <c r="B74" s="3"/>
      <c r="C74" s="3"/>
      <c r="D74" s="3"/>
      <c r="E74" s="26"/>
    </row>
    <row r="75" spans="2:5" ht="12.75">
      <c r="B75" s="3"/>
      <c r="C75" s="3"/>
      <c r="D75" s="3"/>
      <c r="E75" s="26"/>
    </row>
    <row r="76" spans="2:5" ht="12.75">
      <c r="B76" s="3"/>
      <c r="C76" s="3"/>
      <c r="D76" s="3"/>
      <c r="E76" s="26"/>
    </row>
    <row r="78" spans="2:5" ht="12.75">
      <c r="B78" s="3"/>
      <c r="C78" s="3"/>
      <c r="D78" s="3"/>
      <c r="E78" s="26"/>
    </row>
    <row r="79" spans="2:5" ht="12.75">
      <c r="B79" s="3"/>
      <c r="C79" s="3"/>
      <c r="D79" s="3"/>
      <c r="E79" s="26"/>
    </row>
    <row r="80" spans="2:5" ht="12.75">
      <c r="B80" s="3"/>
      <c r="C80" s="3"/>
      <c r="D80" s="3"/>
      <c r="E80" s="26"/>
    </row>
    <row r="81" spans="2:5" ht="12.75">
      <c r="B81" s="3"/>
      <c r="C81" s="3"/>
      <c r="D81" s="3"/>
      <c r="E81" s="26"/>
    </row>
    <row r="82" spans="2:5" ht="12.75">
      <c r="B82" s="3"/>
      <c r="C82" s="3"/>
      <c r="D82" s="3"/>
      <c r="E82" s="26"/>
    </row>
    <row r="83" spans="2:5" ht="12.75">
      <c r="B83" s="3"/>
      <c r="C83" s="3"/>
      <c r="D83" s="3"/>
      <c r="E83" s="26"/>
    </row>
    <row r="84" spans="2:5" ht="12.75">
      <c r="B84" s="3"/>
      <c r="C84" s="3"/>
      <c r="D84" s="3"/>
      <c r="E84" s="26"/>
    </row>
    <row r="85" spans="2:5" ht="12.75">
      <c r="B85" s="3"/>
      <c r="C85" s="3"/>
      <c r="D85" s="3"/>
      <c r="E85" s="26"/>
    </row>
    <row r="86" spans="2:5" ht="12.75">
      <c r="B86" s="3"/>
      <c r="C86" s="3"/>
      <c r="D86" s="3"/>
      <c r="E86" s="26"/>
    </row>
    <row r="87" spans="2:5" ht="12.75">
      <c r="B87" s="3"/>
      <c r="C87" s="3"/>
      <c r="D87" s="3"/>
      <c r="E87" s="26"/>
    </row>
    <row r="88" spans="2:5" ht="12.75">
      <c r="B88" s="3"/>
      <c r="C88" s="3"/>
      <c r="D88" s="3"/>
      <c r="E88" s="26"/>
    </row>
    <row r="89" spans="2:5" ht="12.75">
      <c r="B89" s="3"/>
      <c r="C89" s="3"/>
      <c r="D89" s="3"/>
      <c r="E89" s="26"/>
    </row>
    <row r="90" spans="2:5" ht="12.75">
      <c r="B90" s="3"/>
      <c r="C90" s="3"/>
      <c r="D90" s="3"/>
      <c r="E90" s="26"/>
    </row>
    <row r="91" spans="2:5" ht="12.75">
      <c r="B91" s="3"/>
      <c r="C91" s="3"/>
      <c r="D91" s="3"/>
      <c r="E91" s="26"/>
    </row>
    <row r="92" spans="2:5" ht="12.75">
      <c r="B92" s="3"/>
      <c r="C92" s="3"/>
      <c r="D92" s="3"/>
      <c r="E92" s="26"/>
    </row>
    <row r="93" spans="2:5" ht="12.75">
      <c r="B93" s="3"/>
      <c r="C93" s="3"/>
      <c r="D93" s="3"/>
      <c r="E93" s="26"/>
    </row>
    <row r="94" spans="2:5" ht="12.75">
      <c r="B94" s="3"/>
      <c r="C94" s="3"/>
      <c r="D94" s="3"/>
      <c r="E94" s="26"/>
    </row>
    <row r="95" spans="2:5" ht="12.75">
      <c r="B95" s="3"/>
      <c r="C95" s="3"/>
      <c r="D95" s="3"/>
      <c r="E95" s="26"/>
    </row>
    <row r="96" spans="2:5" ht="12.75">
      <c r="B96" s="3"/>
      <c r="C96" s="3"/>
      <c r="D96" s="3"/>
      <c r="E96" s="26"/>
    </row>
    <row r="97" spans="2:5" ht="12.75">
      <c r="B97" s="3"/>
      <c r="C97" s="3"/>
      <c r="D97" s="3"/>
      <c r="E97" s="26"/>
    </row>
    <row r="98" spans="2:5" ht="12.75">
      <c r="B98" s="3"/>
      <c r="C98" s="3"/>
      <c r="D98" s="3"/>
      <c r="E98" s="26"/>
    </row>
    <row r="99" spans="2:5" ht="12.75">
      <c r="B99" s="3"/>
      <c r="C99" s="3"/>
      <c r="D99" s="3"/>
      <c r="E99" s="26"/>
    </row>
    <row r="100" spans="2:5" ht="12.75">
      <c r="B100" s="3"/>
      <c r="C100" s="3"/>
      <c r="D100" s="3"/>
      <c r="E100" s="26"/>
    </row>
    <row r="101" spans="2:5" ht="12.75">
      <c r="B101" s="3"/>
      <c r="C101" s="3"/>
      <c r="D101" s="3"/>
      <c r="E101" s="26"/>
    </row>
    <row r="102" spans="2:5" ht="12.75">
      <c r="B102" s="3"/>
      <c r="C102" s="3"/>
      <c r="D102" s="3"/>
      <c r="E102" s="26"/>
    </row>
    <row r="103" spans="2:5" ht="12.75">
      <c r="B103" s="3"/>
      <c r="C103" s="3"/>
      <c r="D103" s="3"/>
      <c r="E103" s="26"/>
    </row>
    <row r="104" spans="2:5" ht="12.75">
      <c r="B104" s="3"/>
      <c r="C104" s="3"/>
      <c r="D104" s="3"/>
      <c r="E104" s="26"/>
    </row>
    <row r="105" spans="2:5" ht="12.75">
      <c r="B105" s="3"/>
      <c r="C105" s="3"/>
      <c r="D105" s="3"/>
      <c r="E105" s="26"/>
    </row>
    <row r="106" spans="2:5" ht="12.75">
      <c r="B106" s="3"/>
      <c r="C106" s="3"/>
      <c r="D106" s="3"/>
      <c r="E106" s="26"/>
    </row>
    <row r="107" spans="2:5" ht="12.75">
      <c r="B107" s="3"/>
      <c r="C107" s="3"/>
      <c r="D107" s="3"/>
      <c r="E107" s="26"/>
    </row>
    <row r="108" spans="2:5" ht="12.75">
      <c r="B108" s="3"/>
      <c r="C108" s="3"/>
      <c r="D108" s="3"/>
      <c r="E108" s="26"/>
    </row>
    <row r="109" spans="2:5" ht="12.75">
      <c r="B109" s="3"/>
      <c r="C109" s="3"/>
      <c r="D109" s="3"/>
      <c r="E109" s="26"/>
    </row>
    <row r="110" spans="2:5" ht="12.75">
      <c r="B110" s="3"/>
      <c r="C110" s="3"/>
      <c r="D110" s="3"/>
      <c r="E110" s="26"/>
    </row>
    <row r="111" spans="2:5" ht="12.75">
      <c r="B111" s="3"/>
      <c r="C111" s="3"/>
      <c r="D111" s="3"/>
      <c r="E111" s="26"/>
    </row>
    <row r="112" spans="2:5" ht="12.75">
      <c r="B112" s="3"/>
      <c r="C112" s="3"/>
      <c r="D112" s="3"/>
      <c r="E112" s="26"/>
    </row>
    <row r="113" spans="2:5" ht="12.75">
      <c r="B113" s="3"/>
      <c r="C113" s="3"/>
      <c r="D113" s="3"/>
      <c r="E113" s="26"/>
    </row>
    <row r="114" spans="2:5" ht="12.75">
      <c r="B114" s="3"/>
      <c r="C114" s="3"/>
      <c r="D114" s="3"/>
      <c r="E114" s="26"/>
    </row>
    <row r="115" spans="2:5" ht="12.75">
      <c r="B115" s="3"/>
      <c r="C115" s="3"/>
      <c r="D115" s="3"/>
      <c r="E115" s="26"/>
    </row>
    <row r="116" spans="2:5" ht="12.75">
      <c r="B116" s="3"/>
      <c r="C116" s="3"/>
      <c r="D116" s="3"/>
      <c r="E116" s="26"/>
    </row>
    <row r="117" spans="2:5" ht="12.75">
      <c r="B117" s="3"/>
      <c r="C117" s="3"/>
      <c r="D117" s="3"/>
      <c r="E117" s="26"/>
    </row>
    <row r="118" spans="2:5" ht="12.75">
      <c r="B118" s="3"/>
      <c r="C118" s="3"/>
      <c r="D118" s="3"/>
      <c r="E118" s="26"/>
    </row>
    <row r="119" spans="2:5" ht="12.75">
      <c r="B119" s="3"/>
      <c r="C119" s="3"/>
      <c r="D119" s="3"/>
      <c r="E119" s="26"/>
    </row>
    <row r="120" spans="2:5" ht="12.75">
      <c r="B120" s="3"/>
      <c r="C120" s="3"/>
      <c r="D120" s="3"/>
      <c r="E120" s="26"/>
    </row>
    <row r="121" spans="2:5" ht="12.75">
      <c r="B121" s="3"/>
      <c r="C121" s="3"/>
      <c r="D121" s="3"/>
      <c r="E121" s="26"/>
    </row>
    <row r="122" spans="2:5" ht="12.75">
      <c r="B122" s="3"/>
      <c r="C122" s="3"/>
      <c r="D122" s="3"/>
      <c r="E122" s="26"/>
    </row>
    <row r="123" spans="2:5" ht="12.75">
      <c r="B123" s="3"/>
      <c r="C123" s="3"/>
      <c r="D123" s="3"/>
      <c r="E123" s="26"/>
    </row>
    <row r="124" spans="2:5" ht="12.75">
      <c r="B124" s="3"/>
      <c r="C124" s="3"/>
      <c r="D124" s="3"/>
      <c r="E124" s="26"/>
    </row>
    <row r="125" spans="2:5" ht="12.75">
      <c r="B125" s="3"/>
      <c r="C125" s="3"/>
      <c r="D125" s="3"/>
      <c r="E125" s="26"/>
    </row>
    <row r="126" spans="2:5" ht="12.75">
      <c r="B126" s="3"/>
      <c r="C126" s="3"/>
      <c r="D126" s="3"/>
      <c r="E126" s="26"/>
    </row>
    <row r="127" spans="2:5" ht="12.75">
      <c r="B127" s="3"/>
      <c r="C127" s="3"/>
      <c r="D127" s="3"/>
      <c r="E127" s="26"/>
    </row>
    <row r="128" spans="2:5" ht="12.75">
      <c r="B128" s="3"/>
      <c r="C128" s="3"/>
      <c r="D128" s="3"/>
      <c r="E128" s="26"/>
    </row>
    <row r="129" spans="2:5" ht="12.75">
      <c r="B129" s="3"/>
      <c r="C129" s="3"/>
      <c r="D129" s="3"/>
      <c r="E129" s="26"/>
    </row>
    <row r="130" spans="2:5" ht="12.75">
      <c r="B130" s="3"/>
      <c r="C130" s="3"/>
      <c r="D130" s="3"/>
      <c r="E130" s="26"/>
    </row>
    <row r="131" spans="2:5" ht="12.75">
      <c r="B131" s="3"/>
      <c r="C131" s="3"/>
      <c r="D131" s="3"/>
      <c r="E131" s="26"/>
    </row>
    <row r="132" spans="2:5" ht="12.75">
      <c r="B132" s="3"/>
      <c r="C132" s="3"/>
      <c r="D132" s="3"/>
      <c r="E132" s="26"/>
    </row>
    <row r="133" spans="2:5" ht="12.75">
      <c r="B133" s="3"/>
      <c r="C133" s="3"/>
      <c r="D133" s="3"/>
      <c r="E133" s="26"/>
    </row>
    <row r="134" spans="2:5" ht="12.75">
      <c r="B134" s="3"/>
      <c r="C134" s="3"/>
      <c r="D134" s="3"/>
      <c r="E134" s="26"/>
    </row>
    <row r="135" spans="2:5" ht="12.75">
      <c r="B135" s="3"/>
      <c r="C135" s="3"/>
      <c r="D135" s="3"/>
      <c r="E135" s="26"/>
    </row>
    <row r="136" spans="2:5" ht="12.75">
      <c r="B136" s="3"/>
      <c r="C136" s="3"/>
      <c r="D136" s="3"/>
      <c r="E136" s="26"/>
    </row>
    <row r="137" spans="2:5" ht="12.75">
      <c r="B137" s="3"/>
      <c r="C137" s="3"/>
      <c r="D137" s="3"/>
      <c r="E137" s="26"/>
    </row>
    <row r="138" spans="2:5" ht="12.75">
      <c r="B138" s="3"/>
      <c r="C138" s="3"/>
      <c r="D138" s="3"/>
      <c r="E138" s="26"/>
    </row>
    <row r="139" spans="2:5" ht="12.75">
      <c r="B139" s="3"/>
      <c r="C139" s="3"/>
      <c r="D139" s="3"/>
      <c r="E139" s="26"/>
    </row>
    <row r="140" spans="2:5" ht="12.75">
      <c r="B140" s="3"/>
      <c r="C140" s="3"/>
      <c r="D140" s="3"/>
      <c r="E140" s="26"/>
    </row>
    <row r="141" spans="2:5" ht="12.75">
      <c r="B141" s="3"/>
      <c r="C141" s="3"/>
      <c r="D141" s="3"/>
      <c r="E141" s="26"/>
    </row>
    <row r="142" spans="2:5" ht="12.75">
      <c r="B142" s="3"/>
      <c r="C142" s="3"/>
      <c r="D142" s="3"/>
      <c r="E142" s="26"/>
    </row>
    <row r="143" spans="2:5" ht="12.75">
      <c r="B143" s="3"/>
      <c r="C143" s="3"/>
      <c r="D143" s="3"/>
      <c r="E143" s="26"/>
    </row>
    <row r="144" spans="2:5" ht="12.75">
      <c r="B144" s="3"/>
      <c r="C144" s="3"/>
      <c r="D144" s="3"/>
      <c r="E144" s="26"/>
    </row>
    <row r="145" spans="2:5" ht="12.75">
      <c r="B145" s="3"/>
      <c r="C145" s="3"/>
      <c r="D145" s="3"/>
      <c r="E145" s="26"/>
    </row>
    <row r="146" spans="2:5" ht="12.75">
      <c r="B146" s="3"/>
      <c r="C146" s="3"/>
      <c r="D146" s="3"/>
      <c r="E146" s="26"/>
    </row>
    <row r="147" spans="2:5" ht="12.75">
      <c r="B147" s="3"/>
      <c r="C147" s="3"/>
      <c r="D147" s="3"/>
      <c r="E147" s="26"/>
    </row>
    <row r="148" spans="2:5" ht="12.75">
      <c r="B148" s="3"/>
      <c r="C148" s="3"/>
      <c r="D148" s="3"/>
      <c r="E148" s="26"/>
    </row>
    <row r="149" spans="2:5" ht="12.75">
      <c r="B149" s="3"/>
      <c r="C149" s="3"/>
      <c r="D149" s="3"/>
      <c r="E149" s="26"/>
    </row>
    <row r="150" spans="2:5" ht="12.75">
      <c r="B150" s="3"/>
      <c r="C150" s="3"/>
      <c r="D150" s="3"/>
      <c r="E150" s="26"/>
    </row>
    <row r="151" spans="2:5" ht="12.75">
      <c r="B151" s="3"/>
      <c r="C151" s="3"/>
      <c r="D151" s="3"/>
      <c r="E151" s="26"/>
    </row>
    <row r="152" spans="2:5" ht="12.75">
      <c r="B152" s="3"/>
      <c r="C152" s="3"/>
      <c r="D152" s="3"/>
      <c r="E152" s="26"/>
    </row>
    <row r="153" spans="2:5" ht="12.75">
      <c r="B153" s="3"/>
      <c r="C153" s="3"/>
      <c r="D153" s="3"/>
      <c r="E153" s="26"/>
    </row>
    <row r="154" spans="2:5" ht="12.75">
      <c r="B154" s="3"/>
      <c r="C154" s="3"/>
      <c r="D154" s="3"/>
      <c r="E154" s="26"/>
    </row>
    <row r="155" spans="2:5" ht="12.75">
      <c r="B155" s="3"/>
      <c r="C155" s="3"/>
      <c r="D155" s="3"/>
      <c r="E155" s="26"/>
    </row>
    <row r="156" spans="2:5" ht="12.75">
      <c r="B156" s="3"/>
      <c r="C156" s="3"/>
      <c r="D156" s="3"/>
      <c r="E156" s="26"/>
    </row>
    <row r="157" spans="2:5" ht="12.75">
      <c r="B157" s="3"/>
      <c r="C157" s="3"/>
      <c r="D157" s="3"/>
      <c r="E157" s="26"/>
    </row>
    <row r="158" spans="2:5" ht="12.75">
      <c r="B158" s="3"/>
      <c r="C158" s="3"/>
      <c r="D158" s="3"/>
      <c r="E158" s="26"/>
    </row>
    <row r="159" spans="2:5" ht="12.75">
      <c r="B159" s="3"/>
      <c r="C159" s="3"/>
      <c r="D159" s="3"/>
      <c r="E159" s="26"/>
    </row>
    <row r="160" spans="2:5" ht="12.75">
      <c r="B160" s="3"/>
      <c r="C160" s="3"/>
      <c r="D160" s="3"/>
      <c r="E160" s="26"/>
    </row>
    <row r="161" spans="2:5" ht="12.75">
      <c r="B161" s="3"/>
      <c r="C161" s="3"/>
      <c r="D161" s="3"/>
      <c r="E161" s="26"/>
    </row>
    <row r="162" spans="2:5" ht="12.75">
      <c r="B162" s="3"/>
      <c r="C162" s="3"/>
      <c r="D162" s="3"/>
      <c r="E162" s="26"/>
    </row>
    <row r="163" spans="2:5" ht="12.75">
      <c r="B163" s="3"/>
      <c r="C163" s="3"/>
      <c r="D163" s="3"/>
      <c r="E163" s="26"/>
    </row>
    <row r="164" spans="2:5" ht="12.75">
      <c r="B164" s="3"/>
      <c r="C164" s="3"/>
      <c r="D164" s="3"/>
      <c r="E164" s="26"/>
    </row>
    <row r="165" spans="2:5" ht="12.75">
      <c r="B165" s="3"/>
      <c r="C165" s="3"/>
      <c r="D165" s="3"/>
      <c r="E165" s="26"/>
    </row>
    <row r="166" spans="2:5" ht="12.75">
      <c r="B166" s="3"/>
      <c r="C166" s="3"/>
      <c r="D166" s="3"/>
      <c r="E166" s="26"/>
    </row>
    <row r="167" spans="2:5" ht="12.75">
      <c r="B167" s="3"/>
      <c r="C167" s="3"/>
      <c r="D167" s="3"/>
      <c r="E167" s="26"/>
    </row>
    <row r="168" spans="2:5" ht="12.75">
      <c r="B168" s="3"/>
      <c r="C168" s="3"/>
      <c r="D168" s="3"/>
      <c r="E168" s="26"/>
    </row>
    <row r="169" spans="2:5" ht="12.75">
      <c r="B169" s="3"/>
      <c r="C169" s="3"/>
      <c r="D169" s="3"/>
      <c r="E169" s="26"/>
    </row>
    <row r="170" spans="2:5" ht="12.75">
      <c r="B170" s="3"/>
      <c r="C170" s="3"/>
      <c r="D170" s="3"/>
      <c r="E170" s="26"/>
    </row>
    <row r="171" spans="2:5" ht="12.75">
      <c r="B171" s="3"/>
      <c r="C171" s="3"/>
      <c r="D171" s="3"/>
      <c r="E171" s="26"/>
    </row>
    <row r="172" spans="2:5" ht="12.75">
      <c r="B172" s="3"/>
      <c r="C172" s="3"/>
      <c r="D172" s="3"/>
      <c r="E172" s="26"/>
    </row>
    <row r="173" spans="2:5" ht="12.75">
      <c r="B173" s="3"/>
      <c r="C173" s="3"/>
      <c r="D173" s="3"/>
      <c r="E173" s="26"/>
    </row>
    <row r="174" spans="2:5" ht="12.75">
      <c r="B174" s="3"/>
      <c r="C174" s="3"/>
      <c r="D174" s="3"/>
      <c r="E174" s="26"/>
    </row>
    <row r="175" spans="2:5" ht="12.75">
      <c r="B175" s="3"/>
      <c r="C175" s="3"/>
      <c r="D175" s="3"/>
      <c r="E175" s="26"/>
    </row>
    <row r="176" spans="2:5" ht="12.75">
      <c r="B176" s="3"/>
      <c r="C176" s="3"/>
      <c r="D176" s="3"/>
      <c r="E176" s="26"/>
    </row>
    <row r="177" spans="2:5" ht="12.75">
      <c r="B177" s="3"/>
      <c r="C177" s="3"/>
      <c r="D177" s="3"/>
      <c r="E177" s="26"/>
    </row>
    <row r="178" spans="2:5" ht="12.75">
      <c r="B178" s="3"/>
      <c r="C178" s="3"/>
      <c r="D178" s="3"/>
      <c r="E178" s="26"/>
    </row>
    <row r="179" spans="2:5" ht="12.75">
      <c r="B179" s="3"/>
      <c r="C179" s="3"/>
      <c r="D179" s="3"/>
      <c r="E179" s="26"/>
    </row>
    <row r="180" spans="2:5" ht="12.75">
      <c r="B180" s="3"/>
      <c r="C180" s="3"/>
      <c r="D180" s="3"/>
      <c r="E180" s="26"/>
    </row>
    <row r="181" spans="2:5" ht="12.75">
      <c r="B181" s="3"/>
      <c r="C181" s="3"/>
      <c r="D181" s="3"/>
      <c r="E181" s="26"/>
    </row>
    <row r="182" spans="2:5" ht="12.75">
      <c r="B182" s="3"/>
      <c r="C182" s="3"/>
      <c r="D182" s="3"/>
      <c r="E182" s="26"/>
    </row>
    <row r="183" spans="2:5" ht="12.75">
      <c r="B183" s="3"/>
      <c r="C183" s="3"/>
      <c r="D183" s="3"/>
      <c r="E183" s="26"/>
    </row>
    <row r="184" spans="2:5" ht="12.75">
      <c r="B184" s="3"/>
      <c r="C184" s="3"/>
      <c r="D184" s="3"/>
      <c r="E184" s="26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3:4" ht="12.75">
      <c r="C194" s="32"/>
      <c r="D194" s="32"/>
    </row>
  </sheetData>
  <autoFilter ref="B5:N196"/>
  <mergeCells count="5">
    <mergeCell ref="B65:E65"/>
    <mergeCell ref="B60:E60"/>
    <mergeCell ref="B1:N1"/>
    <mergeCell ref="B2:N2"/>
    <mergeCell ref="B3:N3"/>
  </mergeCells>
  <printOptions/>
  <pageMargins left="0.52" right="0.22" top="0.5118110236220472" bottom="0.51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7"/>
  <sheetViews>
    <sheetView workbookViewId="0" topLeftCell="A1">
      <selection activeCell="G15" sqref="G15"/>
    </sheetView>
  </sheetViews>
  <sheetFormatPr defaultColWidth="11.421875" defaultRowHeight="12.75"/>
  <cols>
    <col min="1" max="1" width="28.7109375" style="0" customWidth="1"/>
  </cols>
  <sheetData>
    <row r="1" spans="1:2" ht="12.75">
      <c r="A1" s="1" t="s">
        <v>134</v>
      </c>
      <c r="B1" t="s">
        <v>122</v>
      </c>
    </row>
    <row r="2" spans="1:2" ht="12.75">
      <c r="A2" s="1" t="s">
        <v>189</v>
      </c>
      <c r="B2" t="s">
        <v>201</v>
      </c>
    </row>
    <row r="3" spans="1:2" ht="12.75">
      <c r="A3" s="1" t="s">
        <v>94</v>
      </c>
      <c r="B3" t="s">
        <v>73</v>
      </c>
    </row>
    <row r="4" spans="1:2" ht="12.75">
      <c r="A4" s="1" t="s">
        <v>140</v>
      </c>
      <c r="B4" t="s">
        <v>122</v>
      </c>
    </row>
    <row r="5" spans="1:2" ht="12.75">
      <c r="A5" s="1" t="s">
        <v>233</v>
      </c>
      <c r="B5" t="s">
        <v>43</v>
      </c>
    </row>
    <row r="6" spans="1:2" ht="12.75">
      <c r="A6" s="1" t="s">
        <v>293</v>
      </c>
      <c r="B6" t="s">
        <v>73</v>
      </c>
    </row>
    <row r="7" spans="1:4" ht="12.75">
      <c r="A7" s="1" t="s">
        <v>220</v>
      </c>
      <c r="B7" t="s">
        <v>201</v>
      </c>
      <c r="D7" t="s">
        <v>10</v>
      </c>
    </row>
    <row r="8" spans="1:2" ht="12.75">
      <c r="A8" s="1" t="s">
        <v>57</v>
      </c>
      <c r="B8" t="s">
        <v>23</v>
      </c>
    </row>
    <row r="9" spans="1:2" ht="12.75">
      <c r="A9" s="1" t="s">
        <v>169</v>
      </c>
      <c r="B9" t="s">
        <v>165</v>
      </c>
    </row>
    <row r="10" spans="1:2" ht="12.75">
      <c r="A10" s="1" t="s">
        <v>143</v>
      </c>
      <c r="B10" t="s">
        <v>123</v>
      </c>
    </row>
    <row r="11" spans="1:2" ht="12.75">
      <c r="A11" s="1" t="s">
        <v>137</v>
      </c>
      <c r="B11" t="s">
        <v>122</v>
      </c>
    </row>
    <row r="12" spans="1:2" ht="12.75">
      <c r="A12" s="1" t="s">
        <v>144</v>
      </c>
      <c r="B12" t="s">
        <v>123</v>
      </c>
    </row>
    <row r="13" spans="1:2" ht="12.75">
      <c r="A13" s="1" t="s">
        <v>148</v>
      </c>
      <c r="B13" t="s">
        <v>147</v>
      </c>
    </row>
    <row r="14" spans="1:2" ht="12.75">
      <c r="A14" s="1" t="s">
        <v>33</v>
      </c>
      <c r="B14" s="2" t="s">
        <v>31</v>
      </c>
    </row>
    <row r="15" spans="1:13" ht="12.75">
      <c r="A15" s="1" t="s">
        <v>108</v>
      </c>
      <c r="B15" t="s">
        <v>106</v>
      </c>
      <c r="H15" s="56" t="s">
        <v>309</v>
      </c>
      <c r="I15" s="56"/>
      <c r="J15" s="56" t="s">
        <v>311</v>
      </c>
      <c r="K15" s="56"/>
      <c r="L15" s="56" t="s">
        <v>312</v>
      </c>
      <c r="M15" s="56"/>
    </row>
    <row r="16" spans="1:13" ht="12.75">
      <c r="A16" s="1" t="s">
        <v>117</v>
      </c>
      <c r="B16" t="s">
        <v>23</v>
      </c>
      <c r="H16" s="33">
        <v>80</v>
      </c>
      <c r="I16" s="33" t="s">
        <v>305</v>
      </c>
      <c r="J16" s="33">
        <v>75</v>
      </c>
      <c r="K16" s="33" t="s">
        <v>305</v>
      </c>
      <c r="L16" s="33">
        <v>90</v>
      </c>
      <c r="M16" s="33" t="s">
        <v>305</v>
      </c>
    </row>
    <row r="17" spans="1:13" ht="12.75">
      <c r="A17" s="1" t="s">
        <v>253</v>
      </c>
      <c r="B17" t="s">
        <v>10</v>
      </c>
      <c r="H17" s="33">
        <v>81</v>
      </c>
      <c r="I17" s="33" t="s">
        <v>305</v>
      </c>
      <c r="J17" s="33">
        <v>76</v>
      </c>
      <c r="K17" s="33" t="s">
        <v>305</v>
      </c>
      <c r="L17" s="33">
        <v>91</v>
      </c>
      <c r="M17" s="33" t="s">
        <v>305</v>
      </c>
    </row>
    <row r="18" spans="1:13" ht="12.75">
      <c r="A18" s="1" t="s">
        <v>39</v>
      </c>
      <c r="B18" t="s">
        <v>10</v>
      </c>
      <c r="H18" s="33">
        <v>82</v>
      </c>
      <c r="I18" s="33" t="s">
        <v>305</v>
      </c>
      <c r="J18" s="33">
        <v>77</v>
      </c>
      <c r="K18" s="33" t="s">
        <v>305</v>
      </c>
      <c r="L18" s="33">
        <v>92</v>
      </c>
      <c r="M18" s="33" t="s">
        <v>305</v>
      </c>
    </row>
    <row r="19" spans="1:13" ht="12.75">
      <c r="A19" s="1" t="s">
        <v>132</v>
      </c>
      <c r="B19" s="2" t="s">
        <v>128</v>
      </c>
      <c r="H19" s="33">
        <v>83</v>
      </c>
      <c r="I19" s="33" t="s">
        <v>305</v>
      </c>
      <c r="J19" s="33">
        <v>78</v>
      </c>
      <c r="K19" s="33" t="s">
        <v>305</v>
      </c>
      <c r="L19" s="33">
        <v>93</v>
      </c>
      <c r="M19" s="33" t="s">
        <v>305</v>
      </c>
    </row>
    <row r="20" spans="1:13" ht="12.75">
      <c r="A20" s="1" t="s">
        <v>56</v>
      </c>
      <c r="B20" t="s">
        <v>23</v>
      </c>
      <c r="H20" s="33">
        <v>84</v>
      </c>
      <c r="I20" s="33" t="s">
        <v>305</v>
      </c>
      <c r="J20" s="33">
        <v>79</v>
      </c>
      <c r="K20" s="33" t="s">
        <v>305</v>
      </c>
      <c r="L20" s="33">
        <v>94</v>
      </c>
      <c r="M20" s="33" t="s">
        <v>305</v>
      </c>
    </row>
    <row r="21" spans="1:13" ht="12.75">
      <c r="A21" s="1" t="s">
        <v>264</v>
      </c>
      <c r="B21" t="s">
        <v>262</v>
      </c>
      <c r="H21" s="33">
        <v>85</v>
      </c>
      <c r="I21" s="33" t="s">
        <v>306</v>
      </c>
      <c r="J21" s="33">
        <v>80</v>
      </c>
      <c r="K21" s="33" t="s">
        <v>306</v>
      </c>
      <c r="L21" s="33">
        <v>95</v>
      </c>
      <c r="M21" s="33" t="s">
        <v>306</v>
      </c>
    </row>
    <row r="22" spans="1:13" ht="12.75">
      <c r="A22" s="1" t="s">
        <v>13</v>
      </c>
      <c r="B22" t="s">
        <v>9</v>
      </c>
      <c r="H22" s="33">
        <v>86</v>
      </c>
      <c r="I22" s="33" t="s">
        <v>306</v>
      </c>
      <c r="J22" s="33">
        <v>81</v>
      </c>
      <c r="K22" s="33" t="s">
        <v>306</v>
      </c>
      <c r="L22" s="33">
        <v>96</v>
      </c>
      <c r="M22" s="33" t="s">
        <v>306</v>
      </c>
    </row>
    <row r="23" spans="1:13" ht="12.75">
      <c r="A23" s="1" t="s">
        <v>29</v>
      </c>
      <c r="B23" t="s">
        <v>9</v>
      </c>
      <c r="H23" s="33">
        <v>87</v>
      </c>
      <c r="I23" s="33" t="s">
        <v>306</v>
      </c>
      <c r="J23" s="33">
        <v>82</v>
      </c>
      <c r="K23" s="33" t="s">
        <v>306</v>
      </c>
      <c r="L23" s="33">
        <v>97</v>
      </c>
      <c r="M23" s="33" t="s">
        <v>306</v>
      </c>
    </row>
    <row r="24" spans="1:13" ht="12.75">
      <c r="A24" s="1" t="s">
        <v>22</v>
      </c>
      <c r="B24" s="2" t="s">
        <v>23</v>
      </c>
      <c r="H24" s="33">
        <v>88</v>
      </c>
      <c r="I24" s="33" t="s">
        <v>306</v>
      </c>
      <c r="J24" s="33">
        <v>83</v>
      </c>
      <c r="K24" s="33" t="s">
        <v>306</v>
      </c>
      <c r="L24" s="33">
        <v>98</v>
      </c>
      <c r="M24" s="33" t="s">
        <v>306</v>
      </c>
    </row>
    <row r="25" spans="1:13" ht="12.75">
      <c r="A25" s="1" t="s">
        <v>164</v>
      </c>
      <c r="B25" t="s">
        <v>165</v>
      </c>
      <c r="H25" s="33">
        <v>89</v>
      </c>
      <c r="I25" s="33" t="s">
        <v>306</v>
      </c>
      <c r="J25" s="33">
        <v>84</v>
      </c>
      <c r="K25" s="33" t="s">
        <v>306</v>
      </c>
      <c r="L25" s="33">
        <v>99</v>
      </c>
      <c r="M25" s="33" t="s">
        <v>306</v>
      </c>
    </row>
    <row r="26" spans="1:13" ht="12.75">
      <c r="A26" s="1" t="s">
        <v>37</v>
      </c>
      <c r="B26" s="2" t="s">
        <v>38</v>
      </c>
      <c r="D26" t="s">
        <v>165</v>
      </c>
      <c r="H26" s="33">
        <v>90</v>
      </c>
      <c r="I26" s="33" t="s">
        <v>307</v>
      </c>
      <c r="J26" s="33">
        <v>85</v>
      </c>
      <c r="K26" s="33" t="s">
        <v>307</v>
      </c>
      <c r="L26" s="33">
        <v>100</v>
      </c>
      <c r="M26" s="33" t="s">
        <v>307</v>
      </c>
    </row>
    <row r="27" spans="1:13" ht="12.75">
      <c r="A27" s="1" t="s">
        <v>167</v>
      </c>
      <c r="B27" t="s">
        <v>165</v>
      </c>
      <c r="H27" s="33">
        <v>91</v>
      </c>
      <c r="I27" s="33" t="s">
        <v>307</v>
      </c>
      <c r="J27" s="33">
        <v>86</v>
      </c>
      <c r="K27" s="33" t="s">
        <v>307</v>
      </c>
      <c r="L27" s="33">
        <v>101</v>
      </c>
      <c r="M27" s="33" t="s">
        <v>307</v>
      </c>
    </row>
    <row r="28" spans="1:13" ht="12.75">
      <c r="A28" s="1" t="s">
        <v>181</v>
      </c>
      <c r="B28" t="s">
        <v>165</v>
      </c>
      <c r="H28" s="33">
        <v>92</v>
      </c>
      <c r="I28" s="33" t="s">
        <v>307</v>
      </c>
      <c r="J28" s="33">
        <v>87</v>
      </c>
      <c r="K28" s="33" t="s">
        <v>307</v>
      </c>
      <c r="L28" s="33">
        <v>102</v>
      </c>
      <c r="M28" s="33" t="s">
        <v>307</v>
      </c>
    </row>
    <row r="29" spans="1:13" ht="12.75">
      <c r="A29" s="1" t="s">
        <v>96</v>
      </c>
      <c r="B29" t="s">
        <v>23</v>
      </c>
      <c r="H29" s="33">
        <v>93</v>
      </c>
      <c r="I29" s="33" t="s">
        <v>307</v>
      </c>
      <c r="J29" s="33">
        <v>88</v>
      </c>
      <c r="K29" s="33" t="s">
        <v>307</v>
      </c>
      <c r="L29" s="33">
        <v>103</v>
      </c>
      <c r="M29" s="33" t="s">
        <v>307</v>
      </c>
    </row>
    <row r="30" spans="1:13" ht="12.75">
      <c r="A30" s="1" t="s">
        <v>97</v>
      </c>
      <c r="B30" t="s">
        <v>23</v>
      </c>
      <c r="H30" s="33">
        <v>94</v>
      </c>
      <c r="I30" s="33" t="s">
        <v>307</v>
      </c>
      <c r="J30" s="33">
        <v>89</v>
      </c>
      <c r="K30" s="33" t="s">
        <v>307</v>
      </c>
      <c r="L30" s="33">
        <v>104</v>
      </c>
      <c r="M30" s="33" t="s">
        <v>307</v>
      </c>
    </row>
    <row r="31" spans="1:13" ht="12.75">
      <c r="A31" s="1" t="s">
        <v>45</v>
      </c>
      <c r="B31" t="s">
        <v>43</v>
      </c>
      <c r="H31" s="33">
        <v>95</v>
      </c>
      <c r="I31" s="33" t="s">
        <v>307</v>
      </c>
      <c r="J31" s="33">
        <v>90</v>
      </c>
      <c r="K31" s="33" t="s">
        <v>307</v>
      </c>
      <c r="L31" s="33">
        <v>105</v>
      </c>
      <c r="M31" s="33" t="s">
        <v>307</v>
      </c>
    </row>
    <row r="32" spans="1:13" ht="12.75">
      <c r="A32" s="1" t="s">
        <v>70</v>
      </c>
      <c r="B32" t="s">
        <v>69</v>
      </c>
      <c r="H32" s="33">
        <v>96</v>
      </c>
      <c r="I32" s="33" t="s">
        <v>307</v>
      </c>
      <c r="J32" s="33">
        <v>91</v>
      </c>
      <c r="K32" s="33" t="s">
        <v>307</v>
      </c>
      <c r="L32" s="33">
        <v>106</v>
      </c>
      <c r="M32" s="33" t="s">
        <v>307</v>
      </c>
    </row>
    <row r="33" spans="1:13" ht="12.75">
      <c r="A33" s="1" t="s">
        <v>291</v>
      </c>
      <c r="B33" t="s">
        <v>38</v>
      </c>
      <c r="H33" s="33">
        <v>97</v>
      </c>
      <c r="I33" s="33" t="s">
        <v>307</v>
      </c>
      <c r="J33" s="33">
        <v>92</v>
      </c>
      <c r="K33" s="33" t="s">
        <v>307</v>
      </c>
      <c r="L33" s="33">
        <v>107</v>
      </c>
      <c r="M33" s="33" t="s">
        <v>307</v>
      </c>
    </row>
    <row r="34" spans="1:13" ht="12.75">
      <c r="A34" s="1" t="s">
        <v>130</v>
      </c>
      <c r="B34" t="s">
        <v>73</v>
      </c>
      <c r="H34" s="33">
        <v>98</v>
      </c>
      <c r="I34" s="33" t="s">
        <v>307</v>
      </c>
      <c r="J34" s="33">
        <v>93</v>
      </c>
      <c r="K34" s="33" t="s">
        <v>307</v>
      </c>
      <c r="L34" s="33">
        <v>108</v>
      </c>
      <c r="M34" s="33" t="s">
        <v>307</v>
      </c>
    </row>
    <row r="35" spans="1:13" ht="12.75">
      <c r="A35" s="1" t="s">
        <v>149</v>
      </c>
      <c r="B35" t="s">
        <v>147</v>
      </c>
      <c r="H35" s="33">
        <v>99</v>
      </c>
      <c r="I35" s="33" t="s">
        <v>307</v>
      </c>
      <c r="J35" s="33">
        <v>94</v>
      </c>
      <c r="K35" s="33" t="s">
        <v>307</v>
      </c>
      <c r="L35" s="33">
        <v>109</v>
      </c>
      <c r="M35" s="33" t="s">
        <v>307</v>
      </c>
    </row>
    <row r="36" spans="1:13" ht="12.75">
      <c r="A36" s="1" t="s">
        <v>58</v>
      </c>
      <c r="B36" t="s">
        <v>23</v>
      </c>
      <c r="H36" s="33">
        <v>100</v>
      </c>
      <c r="I36" s="33" t="s">
        <v>307</v>
      </c>
      <c r="J36" s="33">
        <v>95</v>
      </c>
      <c r="K36" s="33" t="s">
        <v>307</v>
      </c>
      <c r="L36" s="33">
        <v>110</v>
      </c>
      <c r="M36" s="33" t="s">
        <v>307</v>
      </c>
    </row>
    <row r="37" spans="1:13" ht="12.75">
      <c r="A37" s="1" t="s">
        <v>216</v>
      </c>
      <c r="B37" t="s">
        <v>8</v>
      </c>
      <c r="H37" s="33">
        <v>101</v>
      </c>
      <c r="I37" s="33" t="s">
        <v>307</v>
      </c>
      <c r="J37" s="33">
        <v>96</v>
      </c>
      <c r="K37" s="33" t="s">
        <v>307</v>
      </c>
      <c r="L37" s="33">
        <v>111</v>
      </c>
      <c r="M37" s="33" t="s">
        <v>307</v>
      </c>
    </row>
    <row r="38" spans="1:13" ht="12.75">
      <c r="A38" s="1" t="s">
        <v>118</v>
      </c>
      <c r="B38" s="2" t="s">
        <v>27</v>
      </c>
      <c r="D38" t="s">
        <v>161</v>
      </c>
      <c r="H38" s="33">
        <v>102</v>
      </c>
      <c r="I38" s="33" t="s">
        <v>307</v>
      </c>
      <c r="J38" s="33">
        <v>97</v>
      </c>
      <c r="K38" s="33" t="s">
        <v>307</v>
      </c>
      <c r="L38" s="33">
        <v>112</v>
      </c>
      <c r="M38" s="33" t="s">
        <v>307</v>
      </c>
    </row>
    <row r="39" spans="1:13" ht="12.75">
      <c r="A39" s="1" t="s">
        <v>104</v>
      </c>
      <c r="B39" t="s">
        <v>27</v>
      </c>
      <c r="H39" s="33">
        <v>103</v>
      </c>
      <c r="I39" s="33" t="s">
        <v>307</v>
      </c>
      <c r="J39" s="33">
        <v>98</v>
      </c>
      <c r="K39" s="33" t="s">
        <v>307</v>
      </c>
      <c r="L39" s="33">
        <v>113</v>
      </c>
      <c r="M39" s="33" t="s">
        <v>307</v>
      </c>
    </row>
    <row r="40" spans="1:13" ht="12.75">
      <c r="A40" s="1" t="s">
        <v>244</v>
      </c>
      <c r="B40" t="s">
        <v>241</v>
      </c>
      <c r="H40" s="33">
        <v>104</v>
      </c>
      <c r="I40" s="33" t="s">
        <v>307</v>
      </c>
      <c r="J40" s="33">
        <v>99</v>
      </c>
      <c r="K40" s="33" t="s">
        <v>307</v>
      </c>
      <c r="L40" s="33">
        <v>114</v>
      </c>
      <c r="M40" s="33" t="s">
        <v>307</v>
      </c>
    </row>
    <row r="41" spans="1:13" ht="12.75">
      <c r="A41" s="1" t="s">
        <v>252</v>
      </c>
      <c r="B41" t="s">
        <v>241</v>
      </c>
      <c r="H41" s="33">
        <v>105</v>
      </c>
      <c r="I41" s="33" t="s">
        <v>307</v>
      </c>
      <c r="J41" s="33">
        <v>100</v>
      </c>
      <c r="K41" s="33" t="s">
        <v>307</v>
      </c>
      <c r="L41" s="33">
        <v>115</v>
      </c>
      <c r="M41" s="33" t="s">
        <v>307</v>
      </c>
    </row>
    <row r="42" spans="1:13" ht="12.75">
      <c r="A42" s="1" t="s">
        <v>285</v>
      </c>
      <c r="B42" t="s">
        <v>106</v>
      </c>
      <c r="D42" t="s">
        <v>78</v>
      </c>
      <c r="H42" s="33">
        <v>106</v>
      </c>
      <c r="I42" s="33" t="s">
        <v>307</v>
      </c>
      <c r="J42" s="33">
        <v>101</v>
      </c>
      <c r="K42" s="33" t="s">
        <v>307</v>
      </c>
      <c r="L42" s="33">
        <v>116</v>
      </c>
      <c r="M42" s="33" t="s">
        <v>307</v>
      </c>
    </row>
    <row r="43" spans="1:13" ht="12.75">
      <c r="A43" s="1" t="s">
        <v>107</v>
      </c>
      <c r="B43" t="s">
        <v>106</v>
      </c>
      <c r="H43" s="33">
        <v>107</v>
      </c>
      <c r="I43" s="33" t="s">
        <v>307</v>
      </c>
      <c r="J43" s="33">
        <v>102</v>
      </c>
      <c r="K43" s="33" t="s">
        <v>307</v>
      </c>
      <c r="L43" s="33">
        <v>117</v>
      </c>
      <c r="M43" s="33" t="s">
        <v>307</v>
      </c>
    </row>
    <row r="44" spans="1:13" ht="12.75">
      <c r="A44" s="1" t="s">
        <v>131</v>
      </c>
      <c r="B44" t="s">
        <v>38</v>
      </c>
      <c r="H44" s="33">
        <v>108</v>
      </c>
      <c r="I44" s="33" t="s">
        <v>307</v>
      </c>
      <c r="J44" s="33">
        <v>103</v>
      </c>
      <c r="K44" s="33" t="s">
        <v>307</v>
      </c>
      <c r="L44" s="33">
        <v>118</v>
      </c>
      <c r="M44" s="33" t="s">
        <v>307</v>
      </c>
    </row>
    <row r="45" spans="1:13" ht="12.75">
      <c r="A45" s="1" t="s">
        <v>59</v>
      </c>
      <c r="B45" t="s">
        <v>23</v>
      </c>
      <c r="H45" s="33">
        <v>109</v>
      </c>
      <c r="I45" s="33" t="s">
        <v>307</v>
      </c>
      <c r="J45" s="33">
        <v>104</v>
      </c>
      <c r="K45" s="33" t="s">
        <v>307</v>
      </c>
      <c r="L45" s="33">
        <v>119</v>
      </c>
      <c r="M45" s="33" t="s">
        <v>307</v>
      </c>
    </row>
    <row r="46" spans="1:13" ht="12.75">
      <c r="A46" s="1" t="s">
        <v>163</v>
      </c>
      <c r="B46" t="s">
        <v>161</v>
      </c>
      <c r="H46" s="33">
        <v>110</v>
      </c>
      <c r="I46" s="33" t="s">
        <v>307</v>
      </c>
      <c r="J46" s="33">
        <v>105</v>
      </c>
      <c r="K46" s="33" t="s">
        <v>307</v>
      </c>
      <c r="L46" s="33">
        <v>120</v>
      </c>
      <c r="M46" s="33" t="s">
        <v>307</v>
      </c>
    </row>
    <row r="47" spans="1:13" ht="12.75">
      <c r="A47" s="1" t="s">
        <v>52</v>
      </c>
      <c r="B47" s="2" t="s">
        <v>27</v>
      </c>
      <c r="D47" t="s">
        <v>161</v>
      </c>
      <c r="H47" s="33">
        <v>111</v>
      </c>
      <c r="I47" s="33" t="s">
        <v>307</v>
      </c>
      <c r="J47" s="33">
        <v>106</v>
      </c>
      <c r="K47" s="33" t="s">
        <v>307</v>
      </c>
      <c r="L47" s="33">
        <v>121</v>
      </c>
      <c r="M47" s="33" t="s">
        <v>307</v>
      </c>
    </row>
    <row r="48" spans="1:13" ht="12.75">
      <c r="A48" s="1" t="s">
        <v>248</v>
      </c>
      <c r="B48" t="s">
        <v>241</v>
      </c>
      <c r="H48" s="33">
        <v>112</v>
      </c>
      <c r="I48" s="33" t="s">
        <v>307</v>
      </c>
      <c r="J48" s="33">
        <v>107</v>
      </c>
      <c r="K48" s="33" t="s">
        <v>307</v>
      </c>
      <c r="L48" s="33">
        <v>122</v>
      </c>
      <c r="M48" s="33" t="s">
        <v>307</v>
      </c>
    </row>
    <row r="49" spans="1:13" ht="12.75">
      <c r="A49" s="1" t="s">
        <v>120</v>
      </c>
      <c r="B49" t="s">
        <v>9</v>
      </c>
      <c r="H49" s="33">
        <v>113</v>
      </c>
      <c r="I49" s="33" t="s">
        <v>307</v>
      </c>
      <c r="J49" s="33">
        <v>108</v>
      </c>
      <c r="K49" s="33" t="s">
        <v>307</v>
      </c>
      <c r="L49" s="33">
        <v>123</v>
      </c>
      <c r="M49" s="33" t="s">
        <v>307</v>
      </c>
    </row>
    <row r="50" spans="1:13" ht="12.75">
      <c r="A50" s="1" t="s">
        <v>28</v>
      </c>
      <c r="B50" s="2" t="s">
        <v>9</v>
      </c>
      <c r="H50" s="33">
        <v>114</v>
      </c>
      <c r="I50" s="33" t="s">
        <v>307</v>
      </c>
      <c r="J50" s="33">
        <v>109</v>
      </c>
      <c r="K50" s="33" t="s">
        <v>307</v>
      </c>
      <c r="L50" s="33">
        <v>124</v>
      </c>
      <c r="M50" s="33" t="s">
        <v>307</v>
      </c>
    </row>
    <row r="51" spans="1:13" ht="12.75">
      <c r="A51" s="1" t="s">
        <v>136</v>
      </c>
      <c r="B51" t="s">
        <v>122</v>
      </c>
      <c r="H51" s="33">
        <v>115</v>
      </c>
      <c r="I51" s="33" t="s">
        <v>307</v>
      </c>
      <c r="J51" s="33">
        <v>110</v>
      </c>
      <c r="K51" s="33" t="s">
        <v>307</v>
      </c>
      <c r="L51" s="33">
        <v>125</v>
      </c>
      <c r="M51" s="33" t="s">
        <v>307</v>
      </c>
    </row>
    <row r="52" spans="1:13" ht="12.75">
      <c r="A52" s="1" t="s">
        <v>277</v>
      </c>
      <c r="B52" s="2" t="s">
        <v>261</v>
      </c>
      <c r="H52" s="33">
        <v>116</v>
      </c>
      <c r="I52" s="33" t="s">
        <v>307</v>
      </c>
      <c r="J52" s="33">
        <v>111</v>
      </c>
      <c r="K52" s="33" t="s">
        <v>307</v>
      </c>
      <c r="L52" s="33">
        <v>126</v>
      </c>
      <c r="M52" s="33" t="s">
        <v>307</v>
      </c>
    </row>
    <row r="53" spans="1:13" ht="12.75">
      <c r="A53" s="1" t="s">
        <v>240</v>
      </c>
      <c r="B53" t="s">
        <v>241</v>
      </c>
      <c r="H53" s="33">
        <v>117</v>
      </c>
      <c r="I53" s="33" t="s">
        <v>307</v>
      </c>
      <c r="J53" s="33">
        <v>112</v>
      </c>
      <c r="K53" s="33" t="s">
        <v>307</v>
      </c>
      <c r="L53" s="33">
        <v>127</v>
      </c>
      <c r="M53" s="33" t="s">
        <v>307</v>
      </c>
    </row>
    <row r="54" spans="1:13" ht="12.75">
      <c r="A54" s="1" t="s">
        <v>190</v>
      </c>
      <c r="B54" s="2" t="s">
        <v>147</v>
      </c>
      <c r="D54" t="s">
        <v>262</v>
      </c>
      <c r="H54" s="33">
        <v>118</v>
      </c>
      <c r="I54" s="33" t="s">
        <v>307</v>
      </c>
      <c r="J54" s="33">
        <v>113</v>
      </c>
      <c r="K54" s="33" t="s">
        <v>307</v>
      </c>
      <c r="L54" s="33">
        <v>128</v>
      </c>
      <c r="M54" s="33" t="s">
        <v>307</v>
      </c>
    </row>
    <row r="55" spans="1:13" ht="12.75">
      <c r="A55" s="1" t="s">
        <v>290</v>
      </c>
      <c r="B55" s="2" t="s">
        <v>122</v>
      </c>
      <c r="H55" s="33">
        <v>119</v>
      </c>
      <c r="I55" s="33" t="s">
        <v>307</v>
      </c>
      <c r="J55" s="33">
        <v>114</v>
      </c>
      <c r="K55" s="33" t="s">
        <v>307</v>
      </c>
      <c r="L55" s="33">
        <v>129</v>
      </c>
      <c r="M55" s="33" t="s">
        <v>307</v>
      </c>
    </row>
    <row r="56" spans="1:13" ht="12.75">
      <c r="A56" s="1" t="s">
        <v>207</v>
      </c>
      <c r="B56" t="s">
        <v>201</v>
      </c>
      <c r="H56" s="33">
        <v>120</v>
      </c>
      <c r="I56" s="33" t="s">
        <v>307</v>
      </c>
      <c r="J56" s="33">
        <v>115</v>
      </c>
      <c r="K56" s="33" t="s">
        <v>307</v>
      </c>
      <c r="L56" s="33">
        <v>130</v>
      </c>
      <c r="M56" s="33" t="s">
        <v>307</v>
      </c>
    </row>
    <row r="57" spans="1:2" ht="12.75">
      <c r="A57" s="1" t="s">
        <v>68</v>
      </c>
      <c r="B57" t="s">
        <v>69</v>
      </c>
    </row>
    <row r="58" spans="1:2" ht="12.75">
      <c r="A58" s="1" t="s">
        <v>196</v>
      </c>
      <c r="B58" t="s">
        <v>38</v>
      </c>
    </row>
    <row r="59" spans="1:2" ht="12.75">
      <c r="A59" s="1" t="s">
        <v>36</v>
      </c>
      <c r="B59" t="s">
        <v>31</v>
      </c>
    </row>
    <row r="60" spans="1:2" ht="12.75">
      <c r="A60" s="1" t="s">
        <v>219</v>
      </c>
      <c r="B60" t="s">
        <v>11</v>
      </c>
    </row>
    <row r="61" spans="1:2" ht="12.75">
      <c r="A61" s="1" t="s">
        <v>194</v>
      </c>
      <c r="B61" s="2" t="s">
        <v>121</v>
      </c>
    </row>
    <row r="62" spans="1:2" ht="12.75">
      <c r="A62" s="1" t="s">
        <v>212</v>
      </c>
      <c r="B62" t="s">
        <v>121</v>
      </c>
    </row>
    <row r="63" spans="1:2" ht="12.75">
      <c r="A63" s="1" t="s">
        <v>95</v>
      </c>
      <c r="B63" t="s">
        <v>121</v>
      </c>
    </row>
    <row r="64" spans="1:2" ht="12.75">
      <c r="A64" s="1" t="s">
        <v>180</v>
      </c>
      <c r="B64" s="2" t="s">
        <v>121</v>
      </c>
    </row>
    <row r="65" spans="1:2" ht="12.75">
      <c r="A65" s="1" t="s">
        <v>154</v>
      </c>
      <c r="B65" t="s">
        <v>121</v>
      </c>
    </row>
    <row r="66" spans="1:2" ht="12.75">
      <c r="A66" s="1" t="s">
        <v>222</v>
      </c>
      <c r="B66" t="s">
        <v>11</v>
      </c>
    </row>
    <row r="67" spans="1:2" ht="12.75">
      <c r="A67" s="1" t="s">
        <v>42</v>
      </c>
      <c r="B67" t="s">
        <v>11</v>
      </c>
    </row>
    <row r="68" spans="1:2" ht="12.75">
      <c r="A68" s="1" t="s">
        <v>254</v>
      </c>
      <c r="B68" t="s">
        <v>83</v>
      </c>
    </row>
    <row r="69" spans="1:2" ht="12.75">
      <c r="A69" s="1" t="s">
        <v>191</v>
      </c>
      <c r="B69" s="2" t="s">
        <v>11</v>
      </c>
    </row>
    <row r="70" spans="1:4" ht="12.75">
      <c r="A70" s="1" t="s">
        <v>299</v>
      </c>
      <c r="B70" t="s">
        <v>83</v>
      </c>
      <c r="D70" t="s">
        <v>121</v>
      </c>
    </row>
    <row r="71" spans="1:2" ht="12.75">
      <c r="A71" s="1" t="s">
        <v>267</v>
      </c>
      <c r="B71" t="s">
        <v>11</v>
      </c>
    </row>
    <row r="72" spans="1:2" ht="12.75">
      <c r="A72" s="1" t="s">
        <v>229</v>
      </c>
      <c r="B72" t="s">
        <v>83</v>
      </c>
    </row>
    <row r="73" spans="1:2" ht="12.75">
      <c r="A73" s="1" t="s">
        <v>276</v>
      </c>
      <c r="B73" t="s">
        <v>261</v>
      </c>
    </row>
    <row r="74" spans="1:2" ht="12.75">
      <c r="A74" s="1" t="s">
        <v>275</v>
      </c>
      <c r="B74" s="2" t="s">
        <v>261</v>
      </c>
    </row>
    <row r="75" spans="1:2" ht="12.75">
      <c r="A75" s="1" t="s">
        <v>49</v>
      </c>
      <c r="B75" t="s">
        <v>23</v>
      </c>
    </row>
    <row r="76" spans="1:4" ht="12.75">
      <c r="A76" s="1" t="s">
        <v>168</v>
      </c>
      <c r="B76" t="s">
        <v>106</v>
      </c>
      <c r="D76" t="s">
        <v>78</v>
      </c>
    </row>
    <row r="77" spans="1:2" ht="12.75">
      <c r="A77" s="1" t="s">
        <v>41</v>
      </c>
      <c r="B77" s="2" t="s">
        <v>31</v>
      </c>
    </row>
    <row r="78" spans="1:2" ht="12.75">
      <c r="A78" s="1" t="s">
        <v>235</v>
      </c>
      <c r="B78" t="s">
        <v>165</v>
      </c>
    </row>
    <row r="79" spans="1:2" ht="12.75">
      <c r="A79" s="1" t="s">
        <v>199</v>
      </c>
      <c r="B79" s="2" t="s">
        <v>27</v>
      </c>
    </row>
    <row r="80" spans="1:4" ht="12.75">
      <c r="A80" s="1" t="s">
        <v>115</v>
      </c>
      <c r="B80" t="s">
        <v>106</v>
      </c>
      <c r="D80" t="s">
        <v>78</v>
      </c>
    </row>
    <row r="81" spans="1:2" ht="12.75">
      <c r="A81" s="1" t="s">
        <v>234</v>
      </c>
      <c r="B81" t="s">
        <v>31</v>
      </c>
    </row>
    <row r="82" spans="1:2" ht="12.75">
      <c r="A82" s="1" t="s">
        <v>192</v>
      </c>
      <c r="B82" t="s">
        <v>161</v>
      </c>
    </row>
    <row r="83" spans="1:2" ht="12.75">
      <c r="A83" s="1" t="s">
        <v>204</v>
      </c>
      <c r="B83" t="s">
        <v>10</v>
      </c>
    </row>
    <row r="84" spans="1:2" ht="12.75">
      <c r="A84" s="1" t="s">
        <v>288</v>
      </c>
      <c r="B84" t="s">
        <v>121</v>
      </c>
    </row>
    <row r="85" spans="1:2" ht="12.75">
      <c r="A85" s="1" t="s">
        <v>228</v>
      </c>
      <c r="B85" t="s">
        <v>69</v>
      </c>
    </row>
    <row r="86" spans="1:2" ht="12.75">
      <c r="A86" s="1" t="s">
        <v>53</v>
      </c>
      <c r="B86" t="s">
        <v>43</v>
      </c>
    </row>
    <row r="87" spans="1:2" ht="12.75">
      <c r="A87" s="1" t="s">
        <v>88</v>
      </c>
      <c r="B87" s="2" t="s">
        <v>10</v>
      </c>
    </row>
    <row r="88" spans="1:2" ht="12.75">
      <c r="A88" s="1" t="s">
        <v>101</v>
      </c>
      <c r="B88" s="2" t="s">
        <v>89</v>
      </c>
    </row>
    <row r="89" spans="1:2" ht="12.75">
      <c r="A89" s="1" t="s">
        <v>236</v>
      </c>
      <c r="B89" t="s">
        <v>165</v>
      </c>
    </row>
    <row r="90" spans="1:2" ht="12.75">
      <c r="A90" s="1" t="s">
        <v>249</v>
      </c>
      <c r="B90" t="s">
        <v>241</v>
      </c>
    </row>
    <row r="91" spans="1:2" ht="12.75">
      <c r="A91" s="1" t="s">
        <v>90</v>
      </c>
      <c r="B91" t="s">
        <v>89</v>
      </c>
    </row>
    <row r="92" spans="1:2" ht="12.75">
      <c r="A92" s="1" t="s">
        <v>60</v>
      </c>
      <c r="B92" t="s">
        <v>10</v>
      </c>
    </row>
    <row r="93" spans="1:2" ht="12.75">
      <c r="A93" s="1" t="s">
        <v>166</v>
      </c>
      <c r="B93" t="s">
        <v>161</v>
      </c>
    </row>
    <row r="94" spans="1:4" ht="12.75">
      <c r="A94" s="1" t="s">
        <v>127</v>
      </c>
      <c r="B94" t="s">
        <v>27</v>
      </c>
      <c r="D94" t="s">
        <v>161</v>
      </c>
    </row>
    <row r="95" spans="1:2" ht="12.75">
      <c r="A95" s="1" t="s">
        <v>203</v>
      </c>
      <c r="B95" t="s">
        <v>123</v>
      </c>
    </row>
    <row r="96" spans="1:2" ht="12.75">
      <c r="A96" s="1" t="s">
        <v>294</v>
      </c>
      <c r="B96" t="s">
        <v>73</v>
      </c>
    </row>
    <row r="97" spans="1:2" ht="12.75">
      <c r="A97" s="1" t="s">
        <v>12</v>
      </c>
      <c r="B97" t="s">
        <v>9</v>
      </c>
    </row>
    <row r="98" spans="1:2" ht="12.75">
      <c r="A98" s="1" t="s">
        <v>25</v>
      </c>
      <c r="B98" s="2" t="s">
        <v>9</v>
      </c>
    </row>
    <row r="99" spans="1:2" ht="12.75">
      <c r="A99" s="1" t="s">
        <v>48</v>
      </c>
      <c r="B99" s="2" t="s">
        <v>27</v>
      </c>
    </row>
    <row r="100" spans="1:2" ht="12.75">
      <c r="A100" s="1" t="s">
        <v>296</v>
      </c>
      <c r="B100" t="s">
        <v>201</v>
      </c>
    </row>
    <row r="101" spans="1:2" ht="12.75">
      <c r="A101" s="1" t="s">
        <v>210</v>
      </c>
      <c r="B101" t="s">
        <v>10</v>
      </c>
    </row>
    <row r="102" spans="1:2" ht="12.75">
      <c r="A102" s="1" t="s">
        <v>193</v>
      </c>
      <c r="B102" s="2" t="s">
        <v>43</v>
      </c>
    </row>
    <row r="103" spans="1:2" ht="12.75">
      <c r="A103" s="1" t="s">
        <v>224</v>
      </c>
      <c r="B103" s="2" t="s">
        <v>121</v>
      </c>
    </row>
    <row r="104" spans="1:2" ht="12.75">
      <c r="A104" s="1" t="s">
        <v>226</v>
      </c>
      <c r="B104" t="s">
        <v>121</v>
      </c>
    </row>
    <row r="105" spans="1:2" ht="12.75">
      <c r="A105" s="1" t="s">
        <v>211</v>
      </c>
      <c r="B105" t="s">
        <v>121</v>
      </c>
    </row>
    <row r="106" spans="1:2" ht="12.75">
      <c r="A106" s="1" t="s">
        <v>225</v>
      </c>
      <c r="B106" t="s">
        <v>121</v>
      </c>
    </row>
    <row r="107" spans="1:2" ht="12.75">
      <c r="A107" s="1" t="s">
        <v>292</v>
      </c>
      <c r="B107" t="s">
        <v>73</v>
      </c>
    </row>
    <row r="108" spans="1:2" ht="12.75">
      <c r="A108" s="1" t="s">
        <v>284</v>
      </c>
      <c r="B108" t="s">
        <v>106</v>
      </c>
    </row>
    <row r="109" spans="1:2" ht="12.75">
      <c r="A109" s="1" t="s">
        <v>32</v>
      </c>
      <c r="B109" t="s">
        <v>27</v>
      </c>
    </row>
    <row r="110" spans="1:2" ht="12.75">
      <c r="A110" s="1" t="s">
        <v>160</v>
      </c>
      <c r="B110" t="s">
        <v>161</v>
      </c>
    </row>
    <row r="111" spans="1:4" ht="12.75">
      <c r="A111" s="1" t="s">
        <v>103</v>
      </c>
      <c r="B111" s="2" t="s">
        <v>27</v>
      </c>
      <c r="D111" t="s">
        <v>161</v>
      </c>
    </row>
    <row r="112" spans="1:2" ht="12.75">
      <c r="A112" s="1" t="s">
        <v>243</v>
      </c>
      <c r="B112" t="s">
        <v>241</v>
      </c>
    </row>
    <row r="113" spans="1:2" ht="12.75">
      <c r="A113" s="1" t="s">
        <v>231</v>
      </c>
      <c r="B113" t="s">
        <v>161</v>
      </c>
    </row>
    <row r="114" spans="1:2" ht="12.75">
      <c r="A114" s="1" t="s">
        <v>183</v>
      </c>
      <c r="B114" t="s">
        <v>161</v>
      </c>
    </row>
    <row r="115" spans="1:2" ht="12.75">
      <c r="A115" s="1" t="s">
        <v>237</v>
      </c>
      <c r="B115" t="s">
        <v>165</v>
      </c>
    </row>
    <row r="116" spans="1:2" ht="12.75">
      <c r="A116" s="1" t="s">
        <v>173</v>
      </c>
      <c r="B116" t="s">
        <v>165</v>
      </c>
    </row>
    <row r="117" spans="1:2" ht="12.75">
      <c r="A117" s="1" t="s">
        <v>289</v>
      </c>
      <c r="B117" t="s">
        <v>121</v>
      </c>
    </row>
    <row r="118" spans="1:2" ht="12.75">
      <c r="A118" s="1" t="s">
        <v>157</v>
      </c>
      <c r="B118" t="s">
        <v>9</v>
      </c>
    </row>
    <row r="119" spans="1:2" ht="12.75">
      <c r="A119" s="1" t="s">
        <v>47</v>
      </c>
      <c r="B119" t="s">
        <v>38</v>
      </c>
    </row>
    <row r="120" spans="1:4" ht="12.75">
      <c r="A120" s="1" t="s">
        <v>16</v>
      </c>
      <c r="B120" t="s">
        <v>201</v>
      </c>
      <c r="D120" t="s">
        <v>10</v>
      </c>
    </row>
    <row r="121" spans="1:2" ht="12.75">
      <c r="A121" s="1" t="s">
        <v>40</v>
      </c>
      <c r="B121" t="s">
        <v>10</v>
      </c>
    </row>
    <row r="122" spans="1:2" ht="12.75">
      <c r="A122" s="1" t="s">
        <v>20</v>
      </c>
      <c r="B122" t="s">
        <v>9</v>
      </c>
    </row>
    <row r="123" spans="1:2" ht="12.75">
      <c r="A123" s="1" t="s">
        <v>24</v>
      </c>
      <c r="B123" s="2" t="s">
        <v>9</v>
      </c>
    </row>
    <row r="124" spans="1:2" ht="12.75">
      <c r="A124" s="1" t="s">
        <v>268</v>
      </c>
      <c r="B124" t="s">
        <v>11</v>
      </c>
    </row>
    <row r="125" spans="1:4" ht="12.75">
      <c r="A125" s="1" t="s">
        <v>116</v>
      </c>
      <c r="B125" t="s">
        <v>8</v>
      </c>
      <c r="D125" t="s">
        <v>10</v>
      </c>
    </row>
    <row r="126" spans="1:2" ht="12.75">
      <c r="A126" s="1" t="s">
        <v>92</v>
      </c>
      <c r="B126" t="s">
        <v>89</v>
      </c>
    </row>
    <row r="127" spans="1:2" ht="12.75">
      <c r="A127" s="1" t="s">
        <v>129</v>
      </c>
      <c r="B127" s="2" t="s">
        <v>89</v>
      </c>
    </row>
    <row r="128" spans="1:2" ht="12.75">
      <c r="A128" s="1" t="s">
        <v>247</v>
      </c>
      <c r="B128" t="s">
        <v>241</v>
      </c>
    </row>
    <row r="129" spans="1:2" ht="12.75">
      <c r="A129" s="1" t="s">
        <v>150</v>
      </c>
      <c r="B129" t="s">
        <v>147</v>
      </c>
    </row>
    <row r="130" spans="1:2" ht="12.75">
      <c r="A130" s="1" t="s">
        <v>242</v>
      </c>
      <c r="B130" t="s">
        <v>241</v>
      </c>
    </row>
    <row r="131" spans="1:2" ht="12.75">
      <c r="A131" s="1" t="s">
        <v>251</v>
      </c>
      <c r="B131" t="s">
        <v>241</v>
      </c>
    </row>
    <row r="132" spans="1:4" ht="12.75">
      <c r="A132" s="1" t="s">
        <v>205</v>
      </c>
      <c r="B132" t="s">
        <v>201</v>
      </c>
      <c r="D132" t="s">
        <v>10</v>
      </c>
    </row>
    <row r="133" spans="1:2" ht="12.75">
      <c r="A133" s="1" t="s">
        <v>227</v>
      </c>
      <c r="B133" t="s">
        <v>201</v>
      </c>
    </row>
    <row r="134" spans="1:4" ht="12.75">
      <c r="A134" s="1" t="s">
        <v>209</v>
      </c>
      <c r="B134" t="s">
        <v>147</v>
      </c>
      <c r="D134" t="s">
        <v>262</v>
      </c>
    </row>
    <row r="135" spans="1:2" ht="12.75">
      <c r="A135" s="1" t="s">
        <v>155</v>
      </c>
      <c r="B135" t="s">
        <v>121</v>
      </c>
    </row>
    <row r="136" spans="1:2" ht="12.75">
      <c r="A136" s="1" t="s">
        <v>177</v>
      </c>
      <c r="B136" t="s">
        <v>78</v>
      </c>
    </row>
    <row r="137" spans="1:2" ht="12.75">
      <c r="A137" s="1" t="s">
        <v>271</v>
      </c>
      <c r="B137" t="s">
        <v>83</v>
      </c>
    </row>
    <row r="138" spans="1:2" ht="12.75">
      <c r="A138" s="1" t="s">
        <v>50</v>
      </c>
      <c r="B138" t="s">
        <v>31</v>
      </c>
    </row>
    <row r="139" spans="1:2" ht="12.75">
      <c r="A139" s="1" t="s">
        <v>19</v>
      </c>
      <c r="B139" t="s">
        <v>8</v>
      </c>
    </row>
    <row r="140" spans="1:2" ht="12.75">
      <c r="A140" s="1" t="s">
        <v>46</v>
      </c>
      <c r="B140" s="2" t="s">
        <v>31</v>
      </c>
    </row>
    <row r="141" spans="1:2" ht="12.75">
      <c r="A141" s="1" t="s">
        <v>119</v>
      </c>
      <c r="B141" t="s">
        <v>43</v>
      </c>
    </row>
    <row r="142" spans="1:2" ht="12.75">
      <c r="A142" s="1" t="s">
        <v>54</v>
      </c>
      <c r="B142" t="s">
        <v>9</v>
      </c>
    </row>
    <row r="143" spans="1:2" ht="12.75">
      <c r="A143" s="1" t="s">
        <v>21</v>
      </c>
      <c r="B143" t="s">
        <v>9</v>
      </c>
    </row>
    <row r="144" spans="1:2" ht="12.75">
      <c r="A144" s="1" t="s">
        <v>223</v>
      </c>
      <c r="B144" s="2" t="s">
        <v>27</v>
      </c>
    </row>
    <row r="145" spans="1:2" ht="12.75">
      <c r="A145" s="1" t="s">
        <v>232</v>
      </c>
      <c r="B145" t="s">
        <v>73</v>
      </c>
    </row>
    <row r="146" spans="1:2" ht="12.75">
      <c r="A146" s="1" t="s">
        <v>257</v>
      </c>
      <c r="B146" t="s">
        <v>8</v>
      </c>
    </row>
    <row r="147" spans="1:2" ht="12.75">
      <c r="A147" s="1" t="s">
        <v>280</v>
      </c>
      <c r="B147" t="s">
        <v>123</v>
      </c>
    </row>
    <row r="148" spans="1:2" ht="12.75">
      <c r="A148" s="1" t="s">
        <v>17</v>
      </c>
      <c r="B148" t="s">
        <v>8</v>
      </c>
    </row>
    <row r="149" spans="1:2" ht="12.75">
      <c r="A149" s="1" t="s">
        <v>141</v>
      </c>
      <c r="B149" s="2" t="s">
        <v>123</v>
      </c>
    </row>
    <row r="150" spans="1:2" ht="12.75">
      <c r="A150" s="1" t="s">
        <v>269</v>
      </c>
      <c r="B150" t="s">
        <v>83</v>
      </c>
    </row>
    <row r="151" spans="1:2" ht="12.75">
      <c r="A151" s="1" t="s">
        <v>256</v>
      </c>
      <c r="B151" t="s">
        <v>122</v>
      </c>
    </row>
    <row r="152" spans="1:2" ht="12.75">
      <c r="A152" s="1" t="s">
        <v>300</v>
      </c>
      <c r="B152" t="s">
        <v>121</v>
      </c>
    </row>
    <row r="153" spans="1:2" ht="12.75">
      <c r="A153" s="1" t="s">
        <v>301</v>
      </c>
      <c r="B153" t="s">
        <v>121</v>
      </c>
    </row>
    <row r="154" spans="1:2" ht="12.75">
      <c r="A154" s="1" t="s">
        <v>61</v>
      </c>
      <c r="B154" t="s">
        <v>23</v>
      </c>
    </row>
    <row r="155" spans="1:4" ht="12.75">
      <c r="A155" s="1" t="s">
        <v>198</v>
      </c>
      <c r="B155" s="2" t="s">
        <v>27</v>
      </c>
      <c r="D155" t="s">
        <v>161</v>
      </c>
    </row>
    <row r="156" spans="1:2" ht="12.75">
      <c r="A156" s="1" t="s">
        <v>162</v>
      </c>
      <c r="B156" t="s">
        <v>161</v>
      </c>
    </row>
    <row r="157" spans="1:2" ht="12.75">
      <c r="A157" s="1" t="s">
        <v>286</v>
      </c>
      <c r="B157" t="s">
        <v>147</v>
      </c>
    </row>
    <row r="158" spans="1:2" ht="12.75">
      <c r="A158" s="1" t="s">
        <v>113</v>
      </c>
      <c r="B158" t="s">
        <v>43</v>
      </c>
    </row>
    <row r="159" spans="1:2" ht="12.75">
      <c r="A159" s="1" t="s">
        <v>258</v>
      </c>
      <c r="B159" t="s">
        <v>10</v>
      </c>
    </row>
    <row r="160" spans="1:2" ht="12.75">
      <c r="A160" s="1" t="s">
        <v>55</v>
      </c>
      <c r="B160" t="s">
        <v>23</v>
      </c>
    </row>
    <row r="161" spans="1:2" ht="12.75">
      <c r="A161" s="1" t="s">
        <v>195</v>
      </c>
      <c r="B161" s="2" t="s">
        <v>10</v>
      </c>
    </row>
    <row r="162" spans="1:2" ht="12.75">
      <c r="A162" s="1" t="s">
        <v>71</v>
      </c>
      <c r="B162" t="s">
        <v>69</v>
      </c>
    </row>
    <row r="163" spans="1:2" ht="12.75">
      <c r="A163" s="1" t="s">
        <v>297</v>
      </c>
      <c r="B163" t="s">
        <v>201</v>
      </c>
    </row>
    <row r="164" spans="1:4" ht="12.75">
      <c r="A164" s="1" t="s">
        <v>230</v>
      </c>
      <c r="B164" s="2" t="s">
        <v>27</v>
      </c>
      <c r="D164" t="s">
        <v>161</v>
      </c>
    </row>
    <row r="165" spans="1:2" ht="12.75">
      <c r="A165" s="1" t="s">
        <v>172</v>
      </c>
      <c r="B165" t="s">
        <v>161</v>
      </c>
    </row>
    <row r="166" spans="1:4" ht="12.75">
      <c r="A166" s="1" t="s">
        <v>14</v>
      </c>
      <c r="B166" t="s">
        <v>8</v>
      </c>
      <c r="D166" t="s">
        <v>10</v>
      </c>
    </row>
    <row r="167" spans="1:2" ht="12.75">
      <c r="A167" s="1" t="s">
        <v>238</v>
      </c>
      <c r="B167" t="s">
        <v>147</v>
      </c>
    </row>
    <row r="168" spans="1:2" ht="12.75">
      <c r="A168" s="1" t="s">
        <v>102</v>
      </c>
      <c r="B168" t="s">
        <v>89</v>
      </c>
    </row>
    <row r="169" spans="1:2" ht="12.75">
      <c r="A169" s="1" t="s">
        <v>109</v>
      </c>
      <c r="B169" t="s">
        <v>106</v>
      </c>
    </row>
    <row r="170" spans="1:2" ht="12.75">
      <c r="A170" s="1" t="s">
        <v>26</v>
      </c>
      <c r="B170" s="2" t="s">
        <v>27</v>
      </c>
    </row>
    <row r="171" spans="1:2" ht="12.75">
      <c r="A171" s="1" t="s">
        <v>265</v>
      </c>
      <c r="B171" t="s">
        <v>262</v>
      </c>
    </row>
    <row r="172" spans="1:2" ht="12.75">
      <c r="A172" s="1" t="s">
        <v>135</v>
      </c>
      <c r="B172" t="s">
        <v>122</v>
      </c>
    </row>
    <row r="173" spans="1:2" ht="12.75">
      <c r="A173" s="1" t="s">
        <v>110</v>
      </c>
      <c r="B173" t="s">
        <v>9</v>
      </c>
    </row>
    <row r="174" spans="1:2" ht="12.75">
      <c r="A174" s="1" t="s">
        <v>15</v>
      </c>
      <c r="B174" t="s">
        <v>9</v>
      </c>
    </row>
    <row r="175" spans="1:2" ht="12.75">
      <c r="A175" s="1" t="s">
        <v>151</v>
      </c>
      <c r="B175" t="s">
        <v>147</v>
      </c>
    </row>
    <row r="176" spans="1:2" ht="12.75">
      <c r="A176" s="1" t="s">
        <v>133</v>
      </c>
      <c r="B176" t="s">
        <v>122</v>
      </c>
    </row>
    <row r="177" spans="1:2" ht="12.75">
      <c r="A177" s="1" t="s">
        <v>170</v>
      </c>
      <c r="B177" t="s">
        <v>165</v>
      </c>
    </row>
    <row r="178" spans="1:2" ht="12.75">
      <c r="A178" s="1" t="s">
        <v>270</v>
      </c>
      <c r="B178" t="s">
        <v>83</v>
      </c>
    </row>
    <row r="179" spans="1:2" ht="12.75">
      <c r="A179" s="1" t="s">
        <v>145</v>
      </c>
      <c r="B179" t="s">
        <v>123</v>
      </c>
    </row>
    <row r="180" spans="1:2" ht="12.75">
      <c r="A180" s="1" t="s">
        <v>112</v>
      </c>
      <c r="B180" t="s">
        <v>31</v>
      </c>
    </row>
    <row r="181" spans="1:2" ht="12.75">
      <c r="A181" s="1" t="s">
        <v>152</v>
      </c>
      <c r="B181" s="2" t="s">
        <v>147</v>
      </c>
    </row>
    <row r="182" spans="1:2" ht="12.75">
      <c r="A182" s="1" t="s">
        <v>153</v>
      </c>
      <c r="B182" t="s">
        <v>147</v>
      </c>
    </row>
    <row r="183" spans="1:2" ht="12.75">
      <c r="A183" s="1" t="s">
        <v>278</v>
      </c>
      <c r="B183" t="s">
        <v>261</v>
      </c>
    </row>
    <row r="184" spans="1:2" ht="12.75">
      <c r="A184" s="1" t="s">
        <v>263</v>
      </c>
      <c r="B184" t="s">
        <v>262</v>
      </c>
    </row>
    <row r="185" spans="1:4" ht="12.75">
      <c r="A185" s="1" t="s">
        <v>255</v>
      </c>
      <c r="B185" t="s">
        <v>89</v>
      </c>
      <c r="D185" t="s">
        <v>262</v>
      </c>
    </row>
    <row r="186" spans="1:2" ht="12.75">
      <c r="A186" s="1" t="s">
        <v>246</v>
      </c>
      <c r="B186" t="s">
        <v>241</v>
      </c>
    </row>
    <row r="187" spans="1:2" ht="12.75">
      <c r="A187" s="1" t="s">
        <v>274</v>
      </c>
      <c r="B187" s="2" t="s">
        <v>261</v>
      </c>
    </row>
    <row r="188" spans="1:2" ht="12.75">
      <c r="A188" s="1" t="s">
        <v>213</v>
      </c>
      <c r="B188" t="s">
        <v>122</v>
      </c>
    </row>
    <row r="189" spans="1:2" ht="12.75">
      <c r="A189" s="1" t="s">
        <v>217</v>
      </c>
      <c r="B189" t="s">
        <v>122</v>
      </c>
    </row>
    <row r="190" spans="1:2" ht="12.75">
      <c r="A190" s="1" t="s">
        <v>142</v>
      </c>
      <c r="B190" t="s">
        <v>123</v>
      </c>
    </row>
    <row r="191" spans="1:2" ht="12.75">
      <c r="A191" s="1" t="s">
        <v>114</v>
      </c>
      <c r="B191" t="s">
        <v>38</v>
      </c>
    </row>
    <row r="192" spans="1:2" ht="12.75">
      <c r="A192" s="1" t="s">
        <v>171</v>
      </c>
      <c r="B192" t="s">
        <v>165</v>
      </c>
    </row>
    <row r="193" spans="1:2" ht="12.75">
      <c r="A193" s="1" t="s">
        <v>295</v>
      </c>
      <c r="B193" t="s">
        <v>73</v>
      </c>
    </row>
    <row r="194" spans="1:2" ht="12.75">
      <c r="A194" s="1" t="s">
        <v>139</v>
      </c>
      <c r="B194" t="s">
        <v>122</v>
      </c>
    </row>
    <row r="195" spans="1:2" ht="12.75">
      <c r="A195" s="1" t="s">
        <v>138</v>
      </c>
      <c r="B195" t="s">
        <v>122</v>
      </c>
    </row>
    <row r="196" spans="1:2" ht="12.75">
      <c r="A196" s="1" t="s">
        <v>208</v>
      </c>
      <c r="B196" t="s">
        <v>69</v>
      </c>
    </row>
    <row r="197" spans="1:2" ht="12.75">
      <c r="A197" s="1" t="s">
        <v>93</v>
      </c>
      <c r="B197" t="s">
        <v>69</v>
      </c>
    </row>
    <row r="198" spans="1:2" ht="12.75">
      <c r="A198" s="1" t="s">
        <v>279</v>
      </c>
      <c r="B198" t="s">
        <v>261</v>
      </c>
    </row>
    <row r="199" spans="1:2" ht="12.75">
      <c r="A199" s="1" t="s">
        <v>298</v>
      </c>
      <c r="B199" t="s">
        <v>89</v>
      </c>
    </row>
    <row r="200" spans="1:2" ht="12.75">
      <c r="A200" s="1" t="s">
        <v>239</v>
      </c>
      <c r="B200" t="s">
        <v>147</v>
      </c>
    </row>
    <row r="201" spans="1:4" ht="12.75">
      <c r="A201" s="1" t="s">
        <v>91</v>
      </c>
      <c r="B201" t="s">
        <v>89</v>
      </c>
      <c r="D201" t="s">
        <v>262</v>
      </c>
    </row>
    <row r="202" spans="1:2" ht="12.75">
      <c r="A202" s="1" t="s">
        <v>266</v>
      </c>
      <c r="B202" t="s">
        <v>262</v>
      </c>
    </row>
    <row r="203" spans="1:2" ht="12.75">
      <c r="A203" s="1" t="s">
        <v>74</v>
      </c>
      <c r="B203" t="s">
        <v>23</v>
      </c>
    </row>
    <row r="204" spans="1:2" ht="12.75">
      <c r="A204" s="1" t="s">
        <v>51</v>
      </c>
      <c r="B204" t="s">
        <v>23</v>
      </c>
    </row>
    <row r="205" spans="1:2" ht="12.75">
      <c r="A205" s="1" t="s">
        <v>185</v>
      </c>
      <c r="B205" t="s">
        <v>10</v>
      </c>
    </row>
    <row r="206" spans="1:2" ht="12.75">
      <c r="A206" s="1" t="s">
        <v>35</v>
      </c>
      <c r="B206" s="2" t="s">
        <v>27</v>
      </c>
    </row>
    <row r="207" spans="1:2" ht="12.75">
      <c r="A207" s="1" t="s">
        <v>250</v>
      </c>
      <c r="B207" t="s">
        <v>241</v>
      </c>
    </row>
    <row r="208" spans="1:2" ht="12.75">
      <c r="A208" s="1" t="s">
        <v>72</v>
      </c>
      <c r="B208" t="s">
        <v>31</v>
      </c>
    </row>
    <row r="209" spans="1:2" ht="12.75">
      <c r="A209" s="1" t="s">
        <v>215</v>
      </c>
      <c r="B209" t="s">
        <v>8</v>
      </c>
    </row>
    <row r="210" spans="1:2" ht="12.75">
      <c r="A210" s="1" t="s">
        <v>34</v>
      </c>
      <c r="B210" s="2" t="s">
        <v>23</v>
      </c>
    </row>
    <row r="211" spans="1:2" ht="12.75">
      <c r="A211" s="1" t="s">
        <v>197</v>
      </c>
      <c r="B211" s="2" t="s">
        <v>89</v>
      </c>
    </row>
    <row r="212" spans="1:2" ht="12.75">
      <c r="A212" s="1" t="s">
        <v>273</v>
      </c>
      <c r="B212" t="s">
        <v>43</v>
      </c>
    </row>
    <row r="213" spans="1:2" ht="12.75">
      <c r="A213" s="1" t="s">
        <v>283</v>
      </c>
      <c r="B213" t="s">
        <v>78</v>
      </c>
    </row>
    <row r="214" spans="1:2" ht="12.75">
      <c r="A214" s="1" t="s">
        <v>156</v>
      </c>
      <c r="B214" t="s">
        <v>106</v>
      </c>
    </row>
    <row r="215" spans="1:2" ht="12.75">
      <c r="A215" s="1" t="s">
        <v>146</v>
      </c>
      <c r="B215" s="2" t="s">
        <v>147</v>
      </c>
    </row>
    <row r="216" spans="1:2" ht="12.75">
      <c r="A216" s="1" t="s">
        <v>287</v>
      </c>
      <c r="B216" t="s">
        <v>147</v>
      </c>
    </row>
    <row r="217" spans="1:2" ht="12.75">
      <c r="A217" s="1" t="s">
        <v>245</v>
      </c>
      <c r="B217" t="s">
        <v>241</v>
      </c>
    </row>
    <row r="218" spans="1:2" ht="12.75">
      <c r="A218" s="1" t="s">
        <v>182</v>
      </c>
      <c r="B218" t="s">
        <v>9</v>
      </c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spans="1:2" ht="12.75">
      <c r="A275" s="1"/>
      <c r="B275" s="2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spans="1:2" ht="12.75">
      <c r="A292" s="1"/>
      <c r="B292" s="2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</sheetData>
  <mergeCells count="3">
    <mergeCell ref="H15:I15"/>
    <mergeCell ref="J15:K15"/>
    <mergeCell ref="L15:M15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für Internet</dc:title>
  <dc:subject/>
  <dc:creator>Arno Greven</dc:creator>
  <cp:keywords/>
  <dc:description/>
  <cp:lastModifiedBy>AG</cp:lastModifiedBy>
  <cp:lastPrinted>2012-01-22T22:49:24Z</cp:lastPrinted>
  <dcterms:created xsi:type="dcterms:W3CDTF">2000-10-13T07:04:21Z</dcterms:created>
  <dcterms:modified xsi:type="dcterms:W3CDTF">2012-01-22T22:50:07Z</dcterms:modified>
  <cp:category/>
  <cp:version/>
  <cp:contentType/>
  <cp:contentStatus/>
</cp:coreProperties>
</file>